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166925"/>
  <mc:AlternateContent xmlns:mc="http://schemas.openxmlformats.org/markup-compatibility/2006">
    <mc:Choice Requires="x15">
      <x15ac:absPath xmlns:x15ac="http://schemas.microsoft.com/office/spreadsheetml/2010/11/ac" url="Z:\GA\6. GA\ASET\"/>
    </mc:Choice>
  </mc:AlternateContent>
  <xr:revisionPtr revIDLastSave="0" documentId="8_{C6474C19-FA0F-4751-974C-E8CF734E77FE}" xr6:coauthVersionLast="47" xr6:coauthVersionMax="47" xr10:uidLastSave="{00000000-0000-0000-0000-000000000000}"/>
  <bookViews>
    <workbookView xWindow="-120" yWindow="-120" windowWidth="29040" windowHeight="15720" tabRatio="853" activeTab="6" xr2:uid="{93B9D23E-1C59-4C87-9649-4112F4AA9D59}"/>
  </bookViews>
  <sheets>
    <sheet name="KURSI (KR) " sheetId="1" r:id="rId1"/>
    <sheet name="MEJA (MJ)" sheetId="2" r:id="rId2"/>
    <sheet name="TV " sheetId="10" r:id="rId3"/>
    <sheet name="LEMARI (LM)" sheetId="11" r:id="rId4"/>
    <sheet name="AC, BOX &amp; OTHER " sheetId="9" r:id="rId5"/>
    <sheet name="KODE BARANG 001" sheetId="8" r:id="rId6"/>
    <sheet name="ALL " sheetId="4" r:id="rId7"/>
    <sheet name="MEJA" sheetId="12" r:id="rId8"/>
    <sheet name="KURSI" sheetId="13" r:id="rId9"/>
    <sheet name="KURSI (2)" sheetId="24" r:id="rId10"/>
    <sheet name="Sheet1" sheetId="23" r:id="rId11"/>
    <sheet name="LEMARI" sheetId="15" r:id="rId12"/>
    <sheet name="AC" sheetId="16" r:id="rId13"/>
    <sheet name="JAM" sheetId="17" r:id="rId14"/>
    <sheet name="TV" sheetId="18" r:id="rId15"/>
    <sheet name="BOX" sheetId="19" r:id="rId16"/>
    <sheet name="ART" sheetId="20" r:id="rId17"/>
    <sheet name="MOBIL" sheetId="21" r:id="rId18"/>
    <sheet name="OTHER" sheetId="22" r:id="rId19"/>
    <sheet name="Sheet2" sheetId="25" r:id="rId20"/>
  </sheets>
  <definedNames>
    <definedName name="_xlnm._FilterDatabase" localSheetId="6" hidden="1">'ALL '!$B$4:$Q$655</definedName>
    <definedName name="_xlnm._FilterDatabase" localSheetId="5" hidden="1">'KODE BARANG 001'!$D$3:$L$10</definedName>
    <definedName name="_xlnm._FilterDatabase" localSheetId="7" hidden="1">MEJA!$A$2:$P$135</definedName>
    <definedName name="_xlnm.Print_Area" localSheetId="4">'AC, BOX &amp; OTHER '!$A$1:$J$54</definedName>
    <definedName name="_xlnm.Print_Area" localSheetId="6">'ALL '!$A$1:$R$656</definedName>
    <definedName name="_xlnm.Print_Area" localSheetId="5">'KODE BARANG 001'!$A$1:$L$122</definedName>
    <definedName name="_xlnm.Print_Area" localSheetId="0">'KURSI (KR) '!$A$1:$J$27</definedName>
    <definedName name="_xlnm.Print_Area" localSheetId="1">'MEJA (MJ)'!$A$1:$J$33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05" i="8" l="1"/>
  <c r="J187" i="24" l="1"/>
  <c r="J188" i="24"/>
  <c r="J189" i="24"/>
  <c r="J190" i="24"/>
  <c r="J191" i="24"/>
  <c r="J192" i="24"/>
  <c r="J193" i="24"/>
  <c r="J194" i="24"/>
  <c r="J195" i="24"/>
  <c r="J196" i="24"/>
  <c r="J197" i="24"/>
  <c r="J198" i="24"/>
  <c r="J199" i="24"/>
  <c r="J200" i="24"/>
  <c r="J201" i="24"/>
  <c r="J202" i="24"/>
  <c r="J203" i="24"/>
  <c r="J204" i="24"/>
  <c r="J205" i="24"/>
  <c r="J206" i="24"/>
  <c r="J207" i="24"/>
  <c r="J208" i="24"/>
  <c r="J209" i="24"/>
  <c r="J210" i="24"/>
  <c r="J211" i="24"/>
  <c r="J212" i="24"/>
  <c r="J213" i="24"/>
  <c r="J214" i="24"/>
  <c r="J215" i="24"/>
  <c r="J216" i="24"/>
  <c r="J217" i="24"/>
  <c r="J218" i="24"/>
  <c r="J219" i="24"/>
  <c r="J220" i="24"/>
  <c r="J221" i="24"/>
  <c r="J222" i="24"/>
  <c r="J223" i="24"/>
  <c r="J224" i="24"/>
  <c r="J225" i="24"/>
  <c r="J226" i="24"/>
  <c r="J227" i="24"/>
  <c r="J228" i="24"/>
  <c r="J229" i="24"/>
  <c r="J230" i="24"/>
  <c r="J231" i="24"/>
  <c r="J232" i="24"/>
  <c r="J233" i="24"/>
  <c r="J234" i="24"/>
  <c r="J235" i="24"/>
  <c r="J236" i="24"/>
  <c r="J237" i="24"/>
  <c r="J238" i="24"/>
  <c r="J239" i="24"/>
  <c r="J240" i="24"/>
  <c r="J241" i="24"/>
  <c r="J242" i="24"/>
  <c r="J243" i="24"/>
  <c r="J244" i="24"/>
  <c r="J245" i="24"/>
  <c r="J246" i="24"/>
  <c r="J247" i="24"/>
  <c r="J248" i="24"/>
  <c r="J249" i="24"/>
  <c r="J250" i="24"/>
  <c r="J251" i="24"/>
  <c r="J252" i="24"/>
  <c r="J253" i="24"/>
  <c r="J254" i="24"/>
  <c r="J255" i="24"/>
  <c r="J256" i="24"/>
  <c r="J257" i="24"/>
  <c r="J258" i="24"/>
  <c r="J259" i="24"/>
  <c r="J260" i="24"/>
  <c r="J261" i="24"/>
  <c r="J262" i="24"/>
  <c r="J263" i="24"/>
  <c r="J264" i="24"/>
  <c r="J265" i="24"/>
  <c r="J266" i="24"/>
  <c r="J267" i="24"/>
  <c r="J268" i="24"/>
  <c r="J269" i="24"/>
  <c r="J270" i="24"/>
  <c r="J271" i="24"/>
  <c r="J272" i="24"/>
  <c r="J273" i="24"/>
  <c r="J274" i="24"/>
  <c r="J275" i="24"/>
  <c r="J276" i="24"/>
  <c r="J277" i="24"/>
  <c r="J278" i="24"/>
  <c r="J279" i="24"/>
  <c r="J280" i="24"/>
  <c r="J281" i="24"/>
  <c r="C4" i="23"/>
  <c r="C3" i="23"/>
  <c r="J4" i="24"/>
  <c r="J5" i="24"/>
  <c r="J6" i="24"/>
  <c r="J7" i="24"/>
  <c r="J8" i="24"/>
  <c r="J9" i="24"/>
  <c r="J10" i="24"/>
  <c r="J11" i="24"/>
  <c r="J12" i="24"/>
  <c r="J13" i="24"/>
  <c r="J14" i="24"/>
  <c r="J15" i="24"/>
  <c r="J16" i="24"/>
  <c r="J17" i="24"/>
  <c r="C2" i="23" s="1"/>
  <c r="J18" i="24"/>
  <c r="J19" i="24"/>
  <c r="J20" i="24"/>
  <c r="J21" i="24"/>
  <c r="J22" i="24"/>
  <c r="J23" i="24"/>
  <c r="J24" i="24"/>
  <c r="J25" i="24"/>
  <c r="J26" i="24"/>
  <c r="J27" i="24"/>
  <c r="J28" i="24"/>
  <c r="J29" i="24"/>
  <c r="J30" i="24"/>
  <c r="J31" i="24"/>
  <c r="J32" i="24"/>
  <c r="J33" i="24"/>
  <c r="J34" i="24"/>
  <c r="J35" i="24"/>
  <c r="J36" i="24"/>
  <c r="J37" i="24"/>
  <c r="J38" i="24"/>
  <c r="J39" i="24"/>
  <c r="J40" i="24"/>
  <c r="J41" i="24"/>
  <c r="J42" i="24"/>
  <c r="J43" i="24"/>
  <c r="J44" i="24"/>
  <c r="J45" i="24"/>
  <c r="J46" i="24"/>
  <c r="J47" i="24"/>
  <c r="J48" i="24"/>
  <c r="J49" i="24"/>
  <c r="J50" i="24"/>
  <c r="J51" i="24"/>
  <c r="J52" i="24"/>
  <c r="J53" i="24"/>
  <c r="J54" i="24"/>
  <c r="J55" i="24"/>
  <c r="J56" i="24"/>
  <c r="J57" i="24"/>
  <c r="J58" i="24"/>
  <c r="J59" i="24"/>
  <c r="J60" i="24"/>
  <c r="J61" i="24"/>
  <c r="J62" i="24"/>
  <c r="J63" i="24"/>
  <c r="J64" i="24"/>
  <c r="J65" i="24"/>
  <c r="J66" i="24"/>
  <c r="J67" i="24"/>
  <c r="J68" i="24"/>
  <c r="J69" i="24"/>
  <c r="J70" i="24"/>
  <c r="J71" i="24"/>
  <c r="J72" i="24"/>
  <c r="J73" i="24"/>
  <c r="J74" i="24"/>
  <c r="J75" i="24"/>
  <c r="J76" i="24"/>
  <c r="J77" i="24"/>
  <c r="J78" i="24"/>
  <c r="J79" i="24"/>
  <c r="J80" i="24"/>
  <c r="J81" i="24"/>
  <c r="J82" i="24"/>
  <c r="J83" i="24"/>
  <c r="J84" i="24"/>
  <c r="J85" i="24"/>
  <c r="J86" i="24"/>
  <c r="J87" i="24"/>
  <c r="J88" i="24"/>
  <c r="J89" i="24"/>
  <c r="J90" i="24"/>
  <c r="J91" i="24"/>
  <c r="J92" i="24"/>
  <c r="J93" i="24"/>
  <c r="J94" i="24"/>
  <c r="J95" i="24"/>
  <c r="J96" i="24"/>
  <c r="J97" i="24"/>
  <c r="J98" i="24"/>
  <c r="J99" i="24"/>
  <c r="J100" i="24"/>
  <c r="J101" i="24"/>
  <c r="J102" i="24"/>
  <c r="J103" i="24"/>
  <c r="J104" i="24"/>
  <c r="J105" i="24"/>
  <c r="J106" i="24"/>
  <c r="J107" i="24"/>
  <c r="J108" i="24"/>
  <c r="J109" i="24"/>
  <c r="J110" i="24"/>
  <c r="J111" i="24"/>
  <c r="J112" i="24"/>
  <c r="J113" i="24"/>
  <c r="J114" i="24"/>
  <c r="J115" i="24"/>
  <c r="J116" i="24"/>
  <c r="J117" i="24"/>
  <c r="J118" i="24"/>
  <c r="J119" i="24"/>
  <c r="J120" i="24"/>
  <c r="J121" i="24"/>
  <c r="J122" i="24"/>
  <c r="J123" i="24"/>
  <c r="J124" i="24"/>
  <c r="J125" i="24"/>
  <c r="J126" i="24"/>
  <c r="J127" i="24"/>
  <c r="J128" i="24"/>
  <c r="J129" i="24"/>
  <c r="J130" i="24"/>
  <c r="J131" i="24"/>
  <c r="J132" i="24"/>
  <c r="J133" i="24"/>
  <c r="J134" i="24"/>
  <c r="J135" i="24"/>
  <c r="J136" i="24"/>
  <c r="J137" i="24"/>
  <c r="J138" i="24"/>
  <c r="J139" i="24"/>
  <c r="J140" i="24"/>
  <c r="J141" i="24"/>
  <c r="J142" i="24"/>
  <c r="J143" i="24"/>
  <c r="J144" i="24"/>
  <c r="J145" i="24"/>
  <c r="J146" i="24"/>
  <c r="J147" i="24"/>
  <c r="J148" i="24"/>
  <c r="J149" i="24"/>
  <c r="J150" i="24"/>
  <c r="J151" i="24"/>
  <c r="J152" i="24"/>
  <c r="J153" i="24"/>
  <c r="J154" i="24"/>
  <c r="J155" i="24"/>
  <c r="J156" i="24"/>
  <c r="J157" i="24"/>
  <c r="J158" i="24"/>
  <c r="J159" i="24"/>
  <c r="J160" i="24"/>
  <c r="J161" i="24"/>
  <c r="J162" i="24"/>
  <c r="J163" i="24"/>
  <c r="J164" i="24"/>
  <c r="J165" i="24"/>
  <c r="J166" i="24"/>
  <c r="J167" i="24"/>
  <c r="J168" i="24"/>
  <c r="J169" i="24"/>
  <c r="J170" i="24"/>
  <c r="J171" i="24"/>
  <c r="J172" i="24"/>
  <c r="J173" i="24"/>
  <c r="J174" i="24"/>
  <c r="J175" i="24"/>
  <c r="J176" i="24"/>
  <c r="J177" i="24"/>
  <c r="J178" i="24"/>
  <c r="J179" i="24"/>
  <c r="J180" i="24"/>
  <c r="J181" i="24"/>
  <c r="J182" i="24"/>
  <c r="J183" i="24"/>
  <c r="J184" i="24"/>
  <c r="J185" i="24"/>
  <c r="J186" i="24"/>
  <c r="J282" i="24"/>
  <c r="J283" i="24"/>
  <c r="J284" i="24"/>
  <c r="J285" i="24"/>
  <c r="J286" i="24"/>
  <c r="J287" i="24"/>
  <c r="J288" i="24"/>
  <c r="J289" i="24"/>
  <c r="J290" i="24"/>
  <c r="J291" i="24"/>
  <c r="J292" i="24"/>
  <c r="J293" i="24"/>
  <c r="J294" i="24"/>
  <c r="J295" i="24"/>
  <c r="J296" i="24"/>
  <c r="J297" i="24"/>
  <c r="J298" i="24"/>
  <c r="J299" i="24"/>
  <c r="J300" i="24"/>
  <c r="J301" i="24"/>
  <c r="J302" i="24"/>
  <c r="J303" i="24"/>
  <c r="J304" i="24"/>
  <c r="J305" i="24"/>
  <c r="J306" i="24"/>
  <c r="J307" i="24"/>
  <c r="J308" i="24"/>
  <c r="J309" i="24"/>
  <c r="J310" i="24"/>
  <c r="J311" i="24"/>
  <c r="J312" i="24"/>
  <c r="J313" i="24"/>
  <c r="J314" i="24"/>
  <c r="J315" i="24"/>
  <c r="J316" i="24"/>
  <c r="J317" i="24"/>
  <c r="J318" i="24"/>
  <c r="J319" i="24"/>
  <c r="J320" i="24"/>
  <c r="J321" i="24"/>
  <c r="J322" i="24"/>
  <c r="J323" i="24"/>
  <c r="J324" i="24"/>
  <c r="J325" i="24"/>
  <c r="J326" i="24"/>
  <c r="J327" i="24"/>
  <c r="J328" i="24"/>
  <c r="J329" i="24"/>
  <c r="J330" i="24"/>
  <c r="J331" i="24"/>
  <c r="J332" i="24"/>
  <c r="J333" i="24"/>
  <c r="J334" i="24"/>
  <c r="J335" i="24"/>
  <c r="J336" i="24"/>
  <c r="J337" i="24"/>
  <c r="J338" i="24"/>
  <c r="J339" i="24"/>
  <c r="J340" i="24"/>
  <c r="J341" i="24"/>
  <c r="J342" i="24"/>
  <c r="J343" i="24"/>
  <c r="J344" i="24"/>
  <c r="J345" i="24"/>
  <c r="J346" i="24"/>
  <c r="J347" i="24"/>
  <c r="J348" i="24"/>
  <c r="J349" i="24"/>
  <c r="J350" i="24"/>
  <c r="J351" i="24"/>
  <c r="J352" i="24"/>
  <c r="J3" i="24"/>
  <c r="M4" i="21"/>
  <c r="F4" i="21"/>
  <c r="B4" i="21"/>
  <c r="M3" i="21"/>
  <c r="F3" i="21"/>
  <c r="B3" i="21"/>
  <c r="G69" i="4"/>
  <c r="N7" i="4" l="1"/>
  <c r="N8" i="4"/>
  <c r="N9" i="4"/>
  <c r="N10" i="4"/>
  <c r="N11" i="4"/>
  <c r="N12" i="4"/>
  <c r="N13" i="4"/>
  <c r="N14" i="4"/>
  <c r="N15" i="4"/>
  <c r="N16" i="4"/>
  <c r="N17" i="4"/>
  <c r="N18" i="4"/>
  <c r="N19" i="4"/>
  <c r="N20" i="4"/>
  <c r="N21" i="4"/>
  <c r="N22" i="4"/>
  <c r="N23" i="4"/>
  <c r="N24" i="4"/>
  <c r="N25" i="4"/>
  <c r="N26" i="4"/>
  <c r="N27" i="4"/>
  <c r="N28" i="4"/>
  <c r="N29" i="4"/>
  <c r="N30" i="4"/>
  <c r="N31" i="4"/>
  <c r="N32" i="4"/>
  <c r="N33" i="4"/>
  <c r="N34" i="4"/>
  <c r="N35" i="4"/>
  <c r="N36" i="4"/>
  <c r="N37" i="4"/>
  <c r="N38" i="4"/>
  <c r="N39" i="4"/>
  <c r="N40" i="4"/>
  <c r="N41" i="4"/>
  <c r="N42" i="4"/>
  <c r="N43" i="4"/>
  <c r="N44" i="4"/>
  <c r="N45" i="4"/>
  <c r="N46" i="4"/>
  <c r="N47" i="4"/>
  <c r="N48" i="4"/>
  <c r="N49" i="4"/>
  <c r="N50" i="4"/>
  <c r="N51" i="4"/>
  <c r="N52" i="4"/>
  <c r="N53" i="4"/>
  <c r="N54" i="4"/>
  <c r="N55" i="4"/>
  <c r="N56" i="4"/>
  <c r="N57" i="4"/>
  <c r="N58" i="4"/>
  <c r="N59" i="4"/>
  <c r="N60" i="4"/>
  <c r="N61" i="4"/>
  <c r="N62" i="4"/>
  <c r="N63" i="4"/>
  <c r="N64" i="4"/>
  <c r="N65" i="4"/>
  <c r="N66" i="4"/>
  <c r="N67" i="4"/>
  <c r="N68" i="4"/>
  <c r="N69" i="4"/>
  <c r="N70" i="4"/>
  <c r="N71" i="4"/>
  <c r="N72" i="4"/>
  <c r="N73" i="4"/>
  <c r="N74" i="4"/>
  <c r="N75" i="4"/>
  <c r="N76" i="4"/>
  <c r="N77" i="4"/>
  <c r="N78" i="4"/>
  <c r="N79" i="4"/>
  <c r="N80" i="4"/>
  <c r="N81" i="4"/>
  <c r="N82" i="4"/>
  <c r="N83" i="4"/>
  <c r="N84" i="4"/>
  <c r="N85" i="4"/>
  <c r="N86" i="4"/>
  <c r="N87" i="4"/>
  <c r="N88" i="4"/>
  <c r="N89" i="4"/>
  <c r="N90" i="4"/>
  <c r="N91" i="4"/>
  <c r="N92" i="4"/>
  <c r="N93" i="4"/>
  <c r="N94" i="4"/>
  <c r="N95" i="4"/>
  <c r="N96" i="4"/>
  <c r="N97" i="4"/>
  <c r="N98" i="4"/>
  <c r="N99" i="4"/>
  <c r="N100" i="4"/>
  <c r="N101" i="4"/>
  <c r="N102" i="4"/>
  <c r="N103" i="4"/>
  <c r="N104" i="4"/>
  <c r="N105" i="4"/>
  <c r="N106" i="4"/>
  <c r="N107" i="4"/>
  <c r="N108" i="4"/>
  <c r="N109" i="4"/>
  <c r="N110" i="4"/>
  <c r="N111" i="4"/>
  <c r="N112" i="4"/>
  <c r="N113" i="4"/>
  <c r="N114" i="4"/>
  <c r="N115" i="4"/>
  <c r="N116" i="4"/>
  <c r="N117" i="4"/>
  <c r="N118" i="4"/>
  <c r="N119" i="4"/>
  <c r="N120" i="4"/>
  <c r="N121" i="4"/>
  <c r="N122" i="4"/>
  <c r="N123" i="4"/>
  <c r="N124" i="4"/>
  <c r="N125" i="4"/>
  <c r="N126" i="4"/>
  <c r="N127" i="4"/>
  <c r="N128" i="4"/>
  <c r="N129" i="4"/>
  <c r="N130" i="4"/>
  <c r="N131" i="4"/>
  <c r="N132" i="4"/>
  <c r="N133" i="4"/>
  <c r="N134" i="4"/>
  <c r="N135" i="4"/>
  <c r="N136" i="4"/>
  <c r="N137" i="4"/>
  <c r="N138" i="4"/>
  <c r="N139" i="4"/>
  <c r="N140" i="4"/>
  <c r="N141" i="4"/>
  <c r="N142" i="4"/>
  <c r="N143" i="4"/>
  <c r="N144" i="4"/>
  <c r="N145" i="4"/>
  <c r="N146" i="4"/>
  <c r="N147" i="4"/>
  <c r="N148" i="4"/>
  <c r="N149" i="4"/>
  <c r="N150" i="4"/>
  <c r="N151" i="4"/>
  <c r="N152" i="4"/>
  <c r="N153" i="4"/>
  <c r="N154" i="4"/>
  <c r="N155" i="4"/>
  <c r="N156" i="4"/>
  <c r="N157" i="4"/>
  <c r="N158" i="4"/>
  <c r="N159" i="4"/>
  <c r="N160" i="4"/>
  <c r="N161" i="4"/>
  <c r="N162" i="4"/>
  <c r="N163" i="4"/>
  <c r="N164" i="4"/>
  <c r="N165" i="4"/>
  <c r="N166" i="4"/>
  <c r="N167" i="4"/>
  <c r="N168" i="4"/>
  <c r="N169" i="4"/>
  <c r="N170" i="4"/>
  <c r="N171" i="4"/>
  <c r="N172" i="4"/>
  <c r="N173" i="4"/>
  <c r="N174" i="4"/>
  <c r="N175" i="4"/>
  <c r="N176" i="4"/>
  <c r="N177" i="4"/>
  <c r="N178" i="4"/>
  <c r="N179" i="4"/>
  <c r="N180" i="4"/>
  <c r="N181" i="4"/>
  <c r="N182" i="4"/>
  <c r="N183" i="4"/>
  <c r="N184" i="4"/>
  <c r="N185" i="4"/>
  <c r="N186" i="4"/>
  <c r="N187" i="4"/>
  <c r="N188" i="4"/>
  <c r="N189" i="4"/>
  <c r="N190" i="4"/>
  <c r="N191" i="4"/>
  <c r="N192" i="4"/>
  <c r="N193" i="4"/>
  <c r="N194" i="4"/>
  <c r="N195" i="4"/>
  <c r="N196" i="4"/>
  <c r="N197" i="4"/>
  <c r="N198" i="4"/>
  <c r="N199" i="4"/>
  <c r="N200" i="4"/>
  <c r="N201" i="4"/>
  <c r="N202" i="4"/>
  <c r="N203" i="4"/>
  <c r="N204" i="4"/>
  <c r="N205" i="4"/>
  <c r="N206" i="4"/>
  <c r="N207" i="4"/>
  <c r="N208" i="4"/>
  <c r="N209" i="4"/>
  <c r="N210" i="4"/>
  <c r="N211" i="4"/>
  <c r="N212" i="4"/>
  <c r="N213" i="4"/>
  <c r="N214" i="4"/>
  <c r="N215" i="4"/>
  <c r="N216" i="4"/>
  <c r="N217" i="4"/>
  <c r="N218" i="4"/>
  <c r="N219" i="4"/>
  <c r="N220" i="4"/>
  <c r="N221" i="4"/>
  <c r="N222" i="4"/>
  <c r="N223" i="4"/>
  <c r="N224" i="4"/>
  <c r="N225" i="4"/>
  <c r="N226" i="4"/>
  <c r="N227" i="4"/>
  <c r="N228" i="4"/>
  <c r="N229" i="4"/>
  <c r="N230" i="4"/>
  <c r="N231" i="4"/>
  <c r="N232" i="4"/>
  <c r="N233" i="4"/>
  <c r="N234" i="4"/>
  <c r="N235" i="4"/>
  <c r="N236" i="4"/>
  <c r="N237" i="4"/>
  <c r="N238" i="4"/>
  <c r="N239" i="4"/>
  <c r="N240" i="4"/>
  <c r="N241" i="4"/>
  <c r="N242" i="4"/>
  <c r="N243" i="4"/>
  <c r="N244" i="4"/>
  <c r="N245" i="4"/>
  <c r="N246" i="4"/>
  <c r="N247" i="4"/>
  <c r="N248" i="4"/>
  <c r="N249" i="4"/>
  <c r="N250" i="4"/>
  <c r="N251" i="4"/>
  <c r="N252" i="4"/>
  <c r="N253" i="4"/>
  <c r="N254" i="4"/>
  <c r="N255" i="4"/>
  <c r="N256" i="4"/>
  <c r="N257" i="4"/>
  <c r="N258" i="4"/>
  <c r="N259" i="4"/>
  <c r="N260" i="4"/>
  <c r="N261" i="4"/>
  <c r="N262" i="4"/>
  <c r="N263" i="4"/>
  <c r="N264" i="4"/>
  <c r="N265" i="4"/>
  <c r="N266" i="4"/>
  <c r="N267" i="4"/>
  <c r="N268" i="4"/>
  <c r="N269" i="4"/>
  <c r="N270" i="4"/>
  <c r="N271" i="4"/>
  <c r="N272" i="4"/>
  <c r="N273" i="4"/>
  <c r="N274" i="4"/>
  <c r="N275" i="4"/>
  <c r="N276" i="4"/>
  <c r="N277" i="4"/>
  <c r="N278" i="4"/>
  <c r="N279" i="4"/>
  <c r="N280" i="4"/>
  <c r="N281" i="4"/>
  <c r="N282" i="4"/>
  <c r="N283" i="4"/>
  <c r="N284" i="4"/>
  <c r="N285" i="4"/>
  <c r="N286" i="4"/>
  <c r="N287" i="4"/>
  <c r="N288" i="4"/>
  <c r="N289" i="4"/>
  <c r="N290" i="4"/>
  <c r="N291" i="4"/>
  <c r="N292" i="4"/>
  <c r="N293" i="4"/>
  <c r="N294" i="4"/>
  <c r="N295" i="4"/>
  <c r="N296" i="4"/>
  <c r="N297" i="4"/>
  <c r="N298" i="4"/>
  <c r="N299" i="4"/>
  <c r="N300" i="4"/>
  <c r="N301" i="4"/>
  <c r="N302" i="4"/>
  <c r="N303" i="4"/>
  <c r="N304" i="4"/>
  <c r="N305" i="4"/>
  <c r="N306" i="4"/>
  <c r="N307" i="4"/>
  <c r="N308" i="4"/>
  <c r="N309" i="4"/>
  <c r="N310" i="4"/>
  <c r="N311" i="4"/>
  <c r="N312" i="4"/>
  <c r="N313" i="4"/>
  <c r="N314" i="4"/>
  <c r="N315" i="4"/>
  <c r="N316" i="4"/>
  <c r="N317" i="4"/>
  <c r="N318" i="4"/>
  <c r="N319" i="4"/>
  <c r="N320" i="4"/>
  <c r="N321" i="4"/>
  <c r="N322" i="4"/>
  <c r="N323" i="4"/>
  <c r="N324" i="4"/>
  <c r="N325" i="4"/>
  <c r="N326" i="4"/>
  <c r="N327" i="4"/>
  <c r="N328" i="4"/>
  <c r="N329" i="4"/>
  <c r="N330" i="4"/>
  <c r="N331" i="4"/>
  <c r="N332" i="4"/>
  <c r="N333" i="4"/>
  <c r="N334" i="4"/>
  <c r="N335" i="4"/>
  <c r="N336" i="4"/>
  <c r="N337" i="4"/>
  <c r="N338" i="4"/>
  <c r="N339" i="4"/>
  <c r="N340" i="4"/>
  <c r="N341" i="4"/>
  <c r="N342" i="4"/>
  <c r="N343" i="4"/>
  <c r="N344" i="4"/>
  <c r="N345" i="4"/>
  <c r="N346" i="4"/>
  <c r="N347" i="4"/>
  <c r="N348" i="4"/>
  <c r="N349" i="4"/>
  <c r="N350" i="4"/>
  <c r="N351" i="4"/>
  <c r="N352" i="4"/>
  <c r="N353" i="4"/>
  <c r="N354" i="4"/>
  <c r="N355" i="4"/>
  <c r="N356" i="4"/>
  <c r="N357" i="4"/>
  <c r="N358" i="4"/>
  <c r="N359" i="4"/>
  <c r="N360" i="4"/>
  <c r="N361" i="4"/>
  <c r="N362" i="4"/>
  <c r="N363" i="4"/>
  <c r="N364" i="4"/>
  <c r="N365" i="4"/>
  <c r="N366" i="4"/>
  <c r="N367" i="4"/>
  <c r="N368" i="4"/>
  <c r="N369" i="4"/>
  <c r="N370" i="4"/>
  <c r="N371" i="4"/>
  <c r="N372" i="4"/>
  <c r="N373" i="4"/>
  <c r="N374" i="4"/>
  <c r="N375" i="4"/>
  <c r="N376" i="4"/>
  <c r="N377" i="4"/>
  <c r="N378" i="4"/>
  <c r="N379" i="4"/>
  <c r="N380" i="4"/>
  <c r="N381" i="4"/>
  <c r="N382" i="4"/>
  <c r="N383" i="4"/>
  <c r="N384" i="4"/>
  <c r="N385" i="4"/>
  <c r="N386" i="4"/>
  <c r="N387" i="4"/>
  <c r="N388" i="4"/>
  <c r="N389" i="4"/>
  <c r="N390" i="4"/>
  <c r="N391" i="4"/>
  <c r="N392" i="4"/>
  <c r="N393" i="4"/>
  <c r="N394" i="4"/>
  <c r="N395" i="4"/>
  <c r="N396" i="4"/>
  <c r="N397" i="4"/>
  <c r="N398" i="4"/>
  <c r="N399" i="4"/>
  <c r="N400" i="4"/>
  <c r="N401" i="4"/>
  <c r="N402" i="4"/>
  <c r="N403" i="4"/>
  <c r="N404" i="4"/>
  <c r="N405" i="4"/>
  <c r="N406" i="4"/>
  <c r="N407" i="4"/>
  <c r="N408" i="4"/>
  <c r="N409" i="4"/>
  <c r="N410" i="4"/>
  <c r="N411" i="4"/>
  <c r="N412" i="4"/>
  <c r="N413" i="4"/>
  <c r="N414" i="4"/>
  <c r="N415" i="4"/>
  <c r="N416" i="4"/>
  <c r="N417" i="4"/>
  <c r="N418" i="4"/>
  <c r="N419" i="4"/>
  <c r="N420" i="4"/>
  <c r="N421" i="4"/>
  <c r="N422" i="4"/>
  <c r="N423" i="4"/>
  <c r="N424" i="4"/>
  <c r="N425" i="4"/>
  <c r="N426" i="4"/>
  <c r="N427" i="4"/>
  <c r="N428" i="4"/>
  <c r="N429" i="4"/>
  <c r="N430" i="4"/>
  <c r="N431" i="4"/>
  <c r="N432" i="4"/>
  <c r="N433" i="4"/>
  <c r="N434" i="4"/>
  <c r="N435" i="4"/>
  <c r="N436" i="4"/>
  <c r="N437" i="4"/>
  <c r="N438" i="4"/>
  <c r="N439" i="4"/>
  <c r="N440" i="4"/>
  <c r="N441" i="4"/>
  <c r="N442" i="4"/>
  <c r="N443" i="4"/>
  <c r="N444" i="4"/>
  <c r="N445" i="4"/>
  <c r="N446" i="4"/>
  <c r="N447" i="4"/>
  <c r="N448" i="4"/>
  <c r="N449" i="4"/>
  <c r="N450" i="4"/>
  <c r="N451" i="4"/>
  <c r="N452" i="4"/>
  <c r="N453" i="4"/>
  <c r="N454" i="4"/>
  <c r="N455" i="4"/>
  <c r="N456" i="4"/>
  <c r="N457" i="4"/>
  <c r="N458" i="4"/>
  <c r="N459" i="4"/>
  <c r="N460" i="4"/>
  <c r="N461" i="4"/>
  <c r="N462" i="4"/>
  <c r="N463" i="4"/>
  <c r="N464" i="4"/>
  <c r="N465" i="4"/>
  <c r="N466" i="4"/>
  <c r="N467" i="4"/>
  <c r="N468" i="4"/>
  <c r="N469" i="4"/>
  <c r="N470" i="4"/>
  <c r="N471" i="4"/>
  <c r="N472" i="4"/>
  <c r="N473" i="4"/>
  <c r="N474" i="4"/>
  <c r="N475" i="4"/>
  <c r="N476" i="4"/>
  <c r="N477" i="4"/>
  <c r="N478" i="4"/>
  <c r="N479" i="4"/>
  <c r="N480" i="4"/>
  <c r="N481" i="4"/>
  <c r="N482" i="4"/>
  <c r="N483" i="4"/>
  <c r="N484" i="4"/>
  <c r="N485" i="4"/>
  <c r="N486" i="4"/>
  <c r="N487" i="4"/>
  <c r="N488" i="4"/>
  <c r="N489" i="4"/>
  <c r="N490" i="4"/>
  <c r="N491" i="4"/>
  <c r="N492" i="4"/>
  <c r="N493" i="4"/>
  <c r="N494" i="4"/>
  <c r="N495" i="4"/>
  <c r="N496" i="4"/>
  <c r="N497" i="4"/>
  <c r="N498" i="4"/>
  <c r="N499" i="4"/>
  <c r="N500" i="4"/>
  <c r="N501" i="4"/>
  <c r="N502" i="4"/>
  <c r="N503" i="4"/>
  <c r="N504" i="4"/>
  <c r="N505" i="4"/>
  <c r="N506" i="4"/>
  <c r="N507" i="4"/>
  <c r="N508" i="4"/>
  <c r="N509" i="4"/>
  <c r="N510" i="4"/>
  <c r="N511" i="4"/>
  <c r="N512" i="4"/>
  <c r="N513" i="4"/>
  <c r="N514" i="4"/>
  <c r="N515" i="4"/>
  <c r="N516" i="4"/>
  <c r="N517" i="4"/>
  <c r="N518" i="4"/>
  <c r="N519" i="4"/>
  <c r="N520" i="4"/>
  <c r="N521" i="4"/>
  <c r="N522" i="4"/>
  <c r="N523" i="4"/>
  <c r="N524" i="4"/>
  <c r="N525" i="4"/>
  <c r="N526" i="4"/>
  <c r="N527" i="4"/>
  <c r="N528" i="4"/>
  <c r="N529" i="4"/>
  <c r="N530" i="4"/>
  <c r="N531" i="4"/>
  <c r="N532" i="4"/>
  <c r="N533" i="4"/>
  <c r="N534" i="4"/>
  <c r="N535" i="4"/>
  <c r="N536" i="4"/>
  <c r="N537" i="4"/>
  <c r="N538" i="4"/>
  <c r="N539" i="4"/>
  <c r="N540" i="4"/>
  <c r="N541" i="4"/>
  <c r="N542" i="4"/>
  <c r="N543" i="4"/>
  <c r="N544" i="4"/>
  <c r="N545" i="4"/>
  <c r="N546" i="4"/>
  <c r="N547" i="4"/>
  <c r="N548" i="4"/>
  <c r="N549" i="4"/>
  <c r="N550" i="4"/>
  <c r="N551" i="4"/>
  <c r="N552" i="4"/>
  <c r="N553" i="4"/>
  <c r="N554" i="4"/>
  <c r="N555" i="4"/>
  <c r="N556" i="4"/>
  <c r="N557" i="4"/>
  <c r="N558" i="4"/>
  <c r="N559" i="4"/>
  <c r="N560" i="4"/>
  <c r="N561" i="4"/>
  <c r="N562" i="4"/>
  <c r="N563" i="4"/>
  <c r="N564" i="4"/>
  <c r="N565" i="4"/>
  <c r="N566" i="4"/>
  <c r="N567" i="4"/>
  <c r="N568" i="4"/>
  <c r="N569" i="4"/>
  <c r="N570" i="4"/>
  <c r="N571" i="4"/>
  <c r="N572" i="4"/>
  <c r="N573" i="4"/>
  <c r="N574" i="4"/>
  <c r="N575" i="4"/>
  <c r="N576" i="4"/>
  <c r="N577" i="4"/>
  <c r="N578" i="4"/>
  <c r="N579" i="4"/>
  <c r="N580" i="4"/>
  <c r="N581" i="4"/>
  <c r="N582" i="4"/>
  <c r="N583" i="4"/>
  <c r="N584" i="4"/>
  <c r="N585" i="4"/>
  <c r="N586" i="4"/>
  <c r="N587" i="4"/>
  <c r="N588" i="4"/>
  <c r="N589" i="4"/>
  <c r="N590" i="4"/>
  <c r="N591" i="4"/>
  <c r="N592" i="4"/>
  <c r="N593" i="4"/>
  <c r="N594" i="4"/>
  <c r="N595" i="4"/>
  <c r="N596" i="4"/>
  <c r="N597" i="4"/>
  <c r="N598" i="4"/>
  <c r="N599" i="4"/>
  <c r="N600" i="4"/>
  <c r="N601" i="4"/>
  <c r="N602" i="4"/>
  <c r="N603" i="4"/>
  <c r="N604" i="4"/>
  <c r="N605" i="4"/>
  <c r="N606" i="4"/>
  <c r="N607" i="4"/>
  <c r="N608" i="4"/>
  <c r="N609" i="4"/>
  <c r="N610" i="4"/>
  <c r="N611" i="4"/>
  <c r="N612" i="4"/>
  <c r="N613" i="4"/>
  <c r="N614" i="4"/>
  <c r="N615" i="4"/>
  <c r="N616" i="4"/>
  <c r="N617" i="4"/>
  <c r="N618" i="4"/>
  <c r="N619" i="4"/>
  <c r="N620" i="4"/>
  <c r="N621" i="4"/>
  <c r="N622" i="4"/>
  <c r="N623" i="4"/>
  <c r="N624" i="4"/>
  <c r="N625" i="4"/>
  <c r="N626" i="4"/>
  <c r="N627" i="4"/>
  <c r="N628" i="4"/>
  <c r="N629" i="4"/>
  <c r="N630" i="4"/>
  <c r="N631" i="4"/>
  <c r="N632" i="4"/>
  <c r="N633" i="4"/>
  <c r="N634" i="4"/>
  <c r="N635" i="4"/>
  <c r="N636" i="4"/>
  <c r="N637" i="4"/>
  <c r="N638" i="4"/>
  <c r="N639" i="4"/>
  <c r="N640" i="4"/>
  <c r="N641" i="4"/>
  <c r="N642" i="4"/>
  <c r="N643" i="4"/>
  <c r="N644" i="4"/>
  <c r="N645" i="4"/>
  <c r="N646" i="4"/>
  <c r="N647" i="4"/>
  <c r="N648" i="4"/>
  <c r="N649" i="4"/>
  <c r="N650" i="4"/>
  <c r="N651" i="4"/>
  <c r="N652" i="4"/>
  <c r="N653" i="4"/>
  <c r="N654" i="4"/>
  <c r="N655" i="4"/>
  <c r="N6" i="4"/>
  <c r="I115" i="8" l="1"/>
  <c r="I114" i="8"/>
  <c r="I108" i="8"/>
  <c r="I109" i="8"/>
  <c r="I110" i="8"/>
  <c r="I111" i="8"/>
  <c r="I112" i="8"/>
  <c r="I107" i="8"/>
  <c r="I93" i="8"/>
  <c r="I94" i="8"/>
  <c r="I95" i="8"/>
  <c r="I96" i="8"/>
  <c r="I97" i="8"/>
  <c r="I98" i="8"/>
  <c r="I99" i="8"/>
  <c r="I100" i="8"/>
  <c r="I101" i="8"/>
  <c r="I102" i="8"/>
  <c r="I103" i="8"/>
  <c r="I104" i="8"/>
  <c r="I92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71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45" i="8"/>
  <c r="I31" i="8"/>
  <c r="I32" i="8"/>
  <c r="I33" i="8"/>
  <c r="I34" i="8"/>
  <c r="I35" i="8"/>
  <c r="I36" i="8"/>
  <c r="I37" i="8"/>
  <c r="I38" i="8"/>
  <c r="I39" i="8"/>
  <c r="I40" i="8"/>
  <c r="I41" i="8"/>
  <c r="I42" i="8"/>
  <c r="I43" i="8"/>
  <c r="I30" i="8"/>
  <c r="I27" i="8"/>
  <c r="I28" i="8"/>
  <c r="I26" i="8"/>
  <c r="I17" i="8"/>
  <c r="I18" i="8"/>
  <c r="I19" i="8"/>
  <c r="I20" i="8"/>
  <c r="I21" i="8"/>
  <c r="I22" i="8"/>
  <c r="I23" i="8"/>
  <c r="I24" i="8"/>
  <c r="I16" i="8"/>
  <c r="I13" i="8"/>
  <c r="I14" i="8"/>
  <c r="I12" i="8"/>
  <c r="I5" i="8"/>
  <c r="I6" i="8"/>
  <c r="I7" i="8"/>
  <c r="I8" i="8"/>
  <c r="I9" i="8"/>
  <c r="I10" i="8"/>
  <c r="I4" i="8"/>
  <c r="C3" i="21" l="1"/>
  <c r="O3" i="21" s="1"/>
  <c r="C4" i="21"/>
  <c r="O4" i="21" s="1"/>
  <c r="C92" i="4"/>
  <c r="D92" i="4" s="1"/>
  <c r="P92" i="4" s="1"/>
  <c r="J112" i="8"/>
  <c r="L112" i="8" s="1"/>
  <c r="C655" i="4"/>
  <c r="D655" i="4" s="1"/>
  <c r="P655" i="4" s="1"/>
  <c r="E655" i="4"/>
  <c r="F655" i="4"/>
  <c r="G654" i="4"/>
  <c r="G655" i="4"/>
  <c r="C654" i="4"/>
  <c r="D654" i="4" s="1"/>
  <c r="P654" i="4" s="1"/>
  <c r="E654" i="4"/>
  <c r="F654" i="4"/>
  <c r="J23" i="8"/>
  <c r="L23" i="8" s="1"/>
  <c r="J24" i="8"/>
  <c r="L24" i="8" s="1"/>
  <c r="J115" i="8"/>
  <c r="L115" i="8" s="1"/>
  <c r="J114" i="8"/>
  <c r="L114" i="8" s="1"/>
  <c r="J108" i="8"/>
  <c r="L108" i="8" s="1"/>
  <c r="J109" i="8"/>
  <c r="L109" i="8" s="1"/>
  <c r="J110" i="8"/>
  <c r="L110" i="8" s="1"/>
  <c r="J111" i="8"/>
  <c r="L111" i="8" s="1"/>
  <c r="J107" i="8"/>
  <c r="L107" i="8" s="1"/>
  <c r="J93" i="8"/>
  <c r="L93" i="8" s="1"/>
  <c r="J94" i="8"/>
  <c r="L94" i="8" s="1"/>
  <c r="J95" i="8"/>
  <c r="L95" i="8" s="1"/>
  <c r="J96" i="8"/>
  <c r="L96" i="8" s="1"/>
  <c r="J97" i="8"/>
  <c r="L97" i="8" s="1"/>
  <c r="J98" i="8"/>
  <c r="L98" i="8" s="1"/>
  <c r="J99" i="8"/>
  <c r="L99" i="8" s="1"/>
  <c r="J100" i="8"/>
  <c r="L100" i="8" s="1"/>
  <c r="J101" i="8"/>
  <c r="L101" i="8" s="1"/>
  <c r="J102" i="8"/>
  <c r="L102" i="8" s="1"/>
  <c r="J103" i="8"/>
  <c r="L103" i="8" s="1"/>
  <c r="J104" i="8"/>
  <c r="L104" i="8" s="1"/>
  <c r="J92" i="8"/>
  <c r="L92" i="8" s="1"/>
  <c r="J72" i="8"/>
  <c r="L72" i="8" s="1"/>
  <c r="J73" i="8"/>
  <c r="L73" i="8" s="1"/>
  <c r="J74" i="8"/>
  <c r="L74" i="8" s="1"/>
  <c r="J75" i="8"/>
  <c r="L75" i="8" s="1"/>
  <c r="J76" i="8"/>
  <c r="L76" i="8" s="1"/>
  <c r="J77" i="8"/>
  <c r="L77" i="8" s="1"/>
  <c r="J78" i="8"/>
  <c r="L78" i="8" s="1"/>
  <c r="J79" i="8"/>
  <c r="L79" i="8" s="1"/>
  <c r="J80" i="8"/>
  <c r="L80" i="8" s="1"/>
  <c r="J81" i="8"/>
  <c r="L81" i="8" s="1"/>
  <c r="J82" i="8"/>
  <c r="L82" i="8" s="1"/>
  <c r="J83" i="8"/>
  <c r="L83" i="8" s="1"/>
  <c r="J84" i="8"/>
  <c r="L84" i="8" s="1"/>
  <c r="J85" i="8"/>
  <c r="L85" i="8" s="1"/>
  <c r="J86" i="8"/>
  <c r="L86" i="8" s="1"/>
  <c r="J87" i="8"/>
  <c r="L87" i="8" s="1"/>
  <c r="J88" i="8"/>
  <c r="L88" i="8" s="1"/>
  <c r="J89" i="8"/>
  <c r="L89" i="8" s="1"/>
  <c r="J90" i="8"/>
  <c r="L90" i="8" s="1"/>
  <c r="J71" i="8"/>
  <c r="L71" i="8" s="1"/>
  <c r="J46" i="8"/>
  <c r="L46" i="8" s="1"/>
  <c r="J47" i="8"/>
  <c r="L47" i="8" s="1"/>
  <c r="J48" i="8"/>
  <c r="L48" i="8" s="1"/>
  <c r="J49" i="8"/>
  <c r="L49" i="8" s="1"/>
  <c r="J50" i="8"/>
  <c r="L50" i="8" s="1"/>
  <c r="J51" i="8"/>
  <c r="L51" i="8" s="1"/>
  <c r="J52" i="8"/>
  <c r="L52" i="8" s="1"/>
  <c r="J53" i="8"/>
  <c r="L53" i="8" s="1"/>
  <c r="J54" i="8"/>
  <c r="L54" i="8" s="1"/>
  <c r="J55" i="8"/>
  <c r="L55" i="8" s="1"/>
  <c r="J56" i="8"/>
  <c r="L56" i="8" s="1"/>
  <c r="J57" i="8"/>
  <c r="L57" i="8" s="1"/>
  <c r="J58" i="8"/>
  <c r="L58" i="8" s="1"/>
  <c r="J59" i="8"/>
  <c r="L59" i="8" s="1"/>
  <c r="J60" i="8"/>
  <c r="L60" i="8" s="1"/>
  <c r="J61" i="8"/>
  <c r="L61" i="8" s="1"/>
  <c r="J62" i="8"/>
  <c r="L62" i="8" s="1"/>
  <c r="J63" i="8"/>
  <c r="L63" i="8" s="1"/>
  <c r="J64" i="8"/>
  <c r="L64" i="8" s="1"/>
  <c r="J65" i="8"/>
  <c r="L65" i="8" s="1"/>
  <c r="J66" i="8"/>
  <c r="L66" i="8" s="1"/>
  <c r="J67" i="8"/>
  <c r="L67" i="8" s="1"/>
  <c r="J68" i="8"/>
  <c r="L68" i="8" s="1"/>
  <c r="J69" i="8"/>
  <c r="L69" i="8" s="1"/>
  <c r="J45" i="8"/>
  <c r="L45" i="8" s="1"/>
  <c r="J31" i="8"/>
  <c r="L31" i="8" s="1"/>
  <c r="J32" i="8"/>
  <c r="L32" i="8" s="1"/>
  <c r="J33" i="8"/>
  <c r="L33" i="8" s="1"/>
  <c r="J34" i="8"/>
  <c r="L34" i="8" s="1"/>
  <c r="J35" i="8"/>
  <c r="L35" i="8" s="1"/>
  <c r="J36" i="8"/>
  <c r="L36" i="8" s="1"/>
  <c r="J37" i="8"/>
  <c r="L37" i="8" s="1"/>
  <c r="J38" i="8"/>
  <c r="L38" i="8" s="1"/>
  <c r="J39" i="8"/>
  <c r="L39" i="8" s="1"/>
  <c r="J40" i="8"/>
  <c r="L40" i="8" s="1"/>
  <c r="J41" i="8"/>
  <c r="L41" i="8" s="1"/>
  <c r="J42" i="8"/>
  <c r="L42" i="8" s="1"/>
  <c r="J43" i="8"/>
  <c r="L43" i="8" s="1"/>
  <c r="J30" i="8"/>
  <c r="L30" i="8" s="1"/>
  <c r="J27" i="8"/>
  <c r="L27" i="8" s="1"/>
  <c r="J28" i="8"/>
  <c r="L28" i="8" s="1"/>
  <c r="J26" i="8"/>
  <c r="L26" i="8" s="1"/>
  <c r="J17" i="8"/>
  <c r="L17" i="8" s="1"/>
  <c r="J18" i="8"/>
  <c r="L18" i="8" s="1"/>
  <c r="J19" i="8"/>
  <c r="L19" i="8" s="1"/>
  <c r="J20" i="8"/>
  <c r="L20" i="8" s="1"/>
  <c r="J21" i="8"/>
  <c r="L21" i="8" s="1"/>
  <c r="J22" i="8"/>
  <c r="L22" i="8" s="1"/>
  <c r="C613" i="4"/>
  <c r="D613" i="4" s="1"/>
  <c r="P613" i="4" s="1"/>
  <c r="C614" i="4"/>
  <c r="D614" i="4" s="1"/>
  <c r="P614" i="4" s="1"/>
  <c r="C615" i="4"/>
  <c r="D615" i="4" s="1"/>
  <c r="P615" i="4" s="1"/>
  <c r="C616" i="4"/>
  <c r="D616" i="4" s="1"/>
  <c r="P616" i="4" s="1"/>
  <c r="C617" i="4"/>
  <c r="D617" i="4" s="1"/>
  <c r="P617" i="4" s="1"/>
  <c r="C618" i="4"/>
  <c r="D618" i="4" s="1"/>
  <c r="P618" i="4" s="1"/>
  <c r="C619" i="4"/>
  <c r="D619" i="4" s="1"/>
  <c r="P619" i="4" s="1"/>
  <c r="C620" i="4"/>
  <c r="D620" i="4" s="1"/>
  <c r="P620" i="4" s="1"/>
  <c r="C621" i="4"/>
  <c r="D621" i="4" s="1"/>
  <c r="P621" i="4" s="1"/>
  <c r="C622" i="4"/>
  <c r="D622" i="4" s="1"/>
  <c r="P622" i="4" s="1"/>
  <c r="C623" i="4"/>
  <c r="D623" i="4" s="1"/>
  <c r="P623" i="4" s="1"/>
  <c r="C624" i="4"/>
  <c r="D624" i="4" s="1"/>
  <c r="P624" i="4" s="1"/>
  <c r="C625" i="4"/>
  <c r="D625" i="4" s="1"/>
  <c r="P625" i="4" s="1"/>
  <c r="C626" i="4"/>
  <c r="D626" i="4" s="1"/>
  <c r="P626" i="4" s="1"/>
  <c r="C627" i="4"/>
  <c r="D627" i="4" s="1"/>
  <c r="P627" i="4" s="1"/>
  <c r="C628" i="4"/>
  <c r="D628" i="4" s="1"/>
  <c r="P628" i="4" s="1"/>
  <c r="C629" i="4"/>
  <c r="D629" i="4" s="1"/>
  <c r="P629" i="4" s="1"/>
  <c r="C630" i="4"/>
  <c r="D630" i="4" s="1"/>
  <c r="P630" i="4" s="1"/>
  <c r="C631" i="4"/>
  <c r="D631" i="4" s="1"/>
  <c r="P631" i="4" s="1"/>
  <c r="C632" i="4"/>
  <c r="D632" i="4" s="1"/>
  <c r="P632" i="4" s="1"/>
  <c r="C633" i="4"/>
  <c r="D633" i="4" s="1"/>
  <c r="P633" i="4" s="1"/>
  <c r="C634" i="4"/>
  <c r="D634" i="4" s="1"/>
  <c r="P634" i="4" s="1"/>
  <c r="C635" i="4"/>
  <c r="D635" i="4" s="1"/>
  <c r="P635" i="4" s="1"/>
  <c r="C636" i="4"/>
  <c r="D636" i="4" s="1"/>
  <c r="P636" i="4" s="1"/>
  <c r="C637" i="4"/>
  <c r="D637" i="4" s="1"/>
  <c r="P637" i="4" s="1"/>
  <c r="C638" i="4"/>
  <c r="D638" i="4" s="1"/>
  <c r="P638" i="4" s="1"/>
  <c r="C639" i="4"/>
  <c r="D639" i="4" s="1"/>
  <c r="P639" i="4" s="1"/>
  <c r="C640" i="4"/>
  <c r="D640" i="4" s="1"/>
  <c r="P640" i="4" s="1"/>
  <c r="C641" i="4"/>
  <c r="D641" i="4" s="1"/>
  <c r="P641" i="4" s="1"/>
  <c r="C642" i="4"/>
  <c r="D642" i="4" s="1"/>
  <c r="P642" i="4" s="1"/>
  <c r="C643" i="4"/>
  <c r="D643" i="4" s="1"/>
  <c r="P643" i="4" s="1"/>
  <c r="C644" i="4"/>
  <c r="D644" i="4" s="1"/>
  <c r="P644" i="4" s="1"/>
  <c r="C645" i="4"/>
  <c r="D645" i="4" s="1"/>
  <c r="P645" i="4" s="1"/>
  <c r="C646" i="4"/>
  <c r="D646" i="4" s="1"/>
  <c r="P646" i="4" s="1"/>
  <c r="C647" i="4"/>
  <c r="D647" i="4" s="1"/>
  <c r="P647" i="4" s="1"/>
  <c r="C648" i="4"/>
  <c r="D648" i="4" s="1"/>
  <c r="P648" i="4" s="1"/>
  <c r="C649" i="4"/>
  <c r="D649" i="4" s="1"/>
  <c r="P649" i="4" s="1"/>
  <c r="C650" i="4"/>
  <c r="D650" i="4" s="1"/>
  <c r="P650" i="4" s="1"/>
  <c r="C651" i="4"/>
  <c r="D651" i="4" s="1"/>
  <c r="P651" i="4" s="1"/>
  <c r="C652" i="4"/>
  <c r="D652" i="4" s="1"/>
  <c r="P652" i="4" s="1"/>
  <c r="C653" i="4"/>
  <c r="D653" i="4" s="1"/>
  <c r="P653" i="4" s="1"/>
  <c r="E613" i="4"/>
  <c r="E614" i="4"/>
  <c r="E615" i="4"/>
  <c r="E616" i="4"/>
  <c r="E617" i="4"/>
  <c r="E618" i="4"/>
  <c r="E619" i="4"/>
  <c r="E620" i="4"/>
  <c r="E621" i="4"/>
  <c r="E622" i="4"/>
  <c r="E623" i="4"/>
  <c r="E624" i="4"/>
  <c r="E625" i="4"/>
  <c r="E626" i="4"/>
  <c r="E627" i="4"/>
  <c r="E628" i="4"/>
  <c r="E629" i="4"/>
  <c r="E630" i="4"/>
  <c r="E631" i="4"/>
  <c r="E632" i="4"/>
  <c r="E633" i="4"/>
  <c r="E634" i="4"/>
  <c r="E635" i="4"/>
  <c r="E636" i="4"/>
  <c r="E637" i="4"/>
  <c r="E638" i="4"/>
  <c r="E639" i="4"/>
  <c r="E640" i="4"/>
  <c r="E641" i="4"/>
  <c r="E642" i="4"/>
  <c r="E643" i="4"/>
  <c r="E644" i="4"/>
  <c r="E645" i="4"/>
  <c r="E646" i="4"/>
  <c r="E647" i="4"/>
  <c r="E648" i="4"/>
  <c r="E649" i="4"/>
  <c r="E650" i="4"/>
  <c r="E651" i="4"/>
  <c r="E652" i="4"/>
  <c r="E653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G648" i="4"/>
  <c r="G649" i="4"/>
  <c r="G650" i="4"/>
  <c r="G651" i="4"/>
  <c r="G652" i="4"/>
  <c r="G653" i="4"/>
  <c r="G635" i="4"/>
  <c r="G636" i="4"/>
  <c r="G637" i="4"/>
  <c r="G638" i="4"/>
  <c r="G639" i="4"/>
  <c r="G640" i="4"/>
  <c r="G641" i="4"/>
  <c r="G642" i="4"/>
  <c r="G643" i="4"/>
  <c r="G644" i="4"/>
  <c r="G645" i="4"/>
  <c r="G646" i="4"/>
  <c r="G647" i="4"/>
  <c r="G625" i="4"/>
  <c r="G626" i="4"/>
  <c r="G627" i="4"/>
  <c r="G628" i="4"/>
  <c r="G629" i="4"/>
  <c r="G630" i="4"/>
  <c r="G631" i="4"/>
  <c r="G632" i="4"/>
  <c r="G633" i="4"/>
  <c r="G63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C612" i="4"/>
  <c r="D612" i="4" s="1"/>
  <c r="P612" i="4" s="1"/>
  <c r="E612" i="4"/>
  <c r="G612" i="4"/>
  <c r="G613" i="4"/>
  <c r="G614" i="4"/>
  <c r="G615" i="4"/>
  <c r="G616" i="4"/>
  <c r="G617" i="4"/>
  <c r="G618" i="4"/>
  <c r="G619" i="4"/>
  <c r="G620" i="4"/>
  <c r="G621" i="4"/>
  <c r="G622" i="4"/>
  <c r="G623" i="4"/>
  <c r="G624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C592" i="4"/>
  <c r="D592" i="4" s="1"/>
  <c r="P592" i="4" s="1"/>
  <c r="C593" i="4"/>
  <c r="D593" i="4" s="1"/>
  <c r="P593" i="4" s="1"/>
  <c r="C594" i="4"/>
  <c r="D594" i="4" s="1"/>
  <c r="P594" i="4" s="1"/>
  <c r="C595" i="4"/>
  <c r="D595" i="4" s="1"/>
  <c r="P595" i="4" s="1"/>
  <c r="C596" i="4"/>
  <c r="D596" i="4" s="1"/>
  <c r="P596" i="4" s="1"/>
  <c r="C597" i="4"/>
  <c r="D597" i="4" s="1"/>
  <c r="P597" i="4" s="1"/>
  <c r="C598" i="4"/>
  <c r="D598" i="4" s="1"/>
  <c r="P598" i="4" s="1"/>
  <c r="C599" i="4"/>
  <c r="D599" i="4" s="1"/>
  <c r="P599" i="4" s="1"/>
  <c r="C600" i="4"/>
  <c r="D600" i="4" s="1"/>
  <c r="P600" i="4" s="1"/>
  <c r="C601" i="4"/>
  <c r="D601" i="4" s="1"/>
  <c r="P601" i="4" s="1"/>
  <c r="C602" i="4"/>
  <c r="D602" i="4" s="1"/>
  <c r="P602" i="4" s="1"/>
  <c r="C603" i="4"/>
  <c r="D603" i="4" s="1"/>
  <c r="P603" i="4" s="1"/>
  <c r="C604" i="4"/>
  <c r="D604" i="4" s="1"/>
  <c r="P604" i="4" s="1"/>
  <c r="C605" i="4"/>
  <c r="D605" i="4" s="1"/>
  <c r="P605" i="4" s="1"/>
  <c r="C606" i="4"/>
  <c r="D606" i="4" s="1"/>
  <c r="P606" i="4" s="1"/>
  <c r="C607" i="4"/>
  <c r="D607" i="4" s="1"/>
  <c r="P607" i="4" s="1"/>
  <c r="C608" i="4"/>
  <c r="D608" i="4" s="1"/>
  <c r="P608" i="4" s="1"/>
  <c r="C609" i="4"/>
  <c r="D609" i="4" s="1"/>
  <c r="P609" i="4" s="1"/>
  <c r="C610" i="4"/>
  <c r="D610" i="4" s="1"/>
  <c r="P610" i="4" s="1"/>
  <c r="C611" i="4"/>
  <c r="D611" i="4" s="1"/>
  <c r="P611" i="4" s="1"/>
  <c r="E592" i="4"/>
  <c r="E593" i="4"/>
  <c r="E594" i="4"/>
  <c r="E595" i="4"/>
  <c r="E596" i="4"/>
  <c r="E597" i="4"/>
  <c r="E598" i="4"/>
  <c r="E599" i="4"/>
  <c r="E600" i="4"/>
  <c r="E601" i="4"/>
  <c r="E602" i="4"/>
  <c r="E603" i="4"/>
  <c r="E604" i="4"/>
  <c r="E605" i="4"/>
  <c r="E606" i="4"/>
  <c r="E607" i="4"/>
  <c r="E608" i="4"/>
  <c r="E609" i="4"/>
  <c r="E610" i="4"/>
  <c r="E61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G602" i="4"/>
  <c r="G603" i="4"/>
  <c r="G604" i="4"/>
  <c r="G605" i="4"/>
  <c r="G606" i="4"/>
  <c r="G607" i="4"/>
  <c r="G608" i="4"/>
  <c r="G609" i="4"/>
  <c r="G610" i="4"/>
  <c r="G611" i="4"/>
  <c r="G592" i="4"/>
  <c r="G593" i="4"/>
  <c r="G594" i="4"/>
  <c r="G595" i="4"/>
  <c r="G596" i="4"/>
  <c r="G597" i="4"/>
  <c r="G598" i="4"/>
  <c r="G599" i="4"/>
  <c r="G600" i="4"/>
  <c r="G601" i="4"/>
  <c r="J16" i="8"/>
  <c r="L16" i="8" s="1"/>
  <c r="J13" i="8"/>
  <c r="L13" i="8" s="1"/>
  <c r="J14" i="8"/>
  <c r="L14" i="8" s="1"/>
  <c r="J12" i="8"/>
  <c r="L12" i="8" s="1"/>
  <c r="J5" i="8"/>
  <c r="L5" i="8" s="1"/>
  <c r="J6" i="8"/>
  <c r="L6" i="8" s="1"/>
  <c r="J7" i="8"/>
  <c r="L7" i="8" s="1"/>
  <c r="J8" i="8"/>
  <c r="L8" i="8" s="1"/>
  <c r="J9" i="8"/>
  <c r="L9" i="8" s="1"/>
  <c r="J10" i="8"/>
  <c r="L10" i="8" s="1"/>
  <c r="J4" i="8"/>
  <c r="L4" i="8" s="1"/>
  <c r="G461" i="4"/>
  <c r="G462" i="4"/>
  <c r="E584" i="4"/>
  <c r="E585" i="4"/>
  <c r="E586" i="4"/>
  <c r="E587" i="4"/>
  <c r="E588" i="4"/>
  <c r="E589" i="4"/>
  <c r="E590" i="4"/>
  <c r="E591" i="4"/>
  <c r="F590" i="4"/>
  <c r="F591" i="4"/>
  <c r="G590" i="4"/>
  <c r="G591" i="4"/>
  <c r="G589" i="4"/>
  <c r="C583" i="4"/>
  <c r="D583" i="4" s="1"/>
  <c r="P583" i="4" s="1"/>
  <c r="C584" i="4"/>
  <c r="D584" i="4" s="1"/>
  <c r="P584" i="4" s="1"/>
  <c r="C585" i="4"/>
  <c r="D585" i="4" s="1"/>
  <c r="P585" i="4" s="1"/>
  <c r="C586" i="4"/>
  <c r="D586" i="4" s="1"/>
  <c r="P586" i="4" s="1"/>
  <c r="C587" i="4"/>
  <c r="D587" i="4" s="1"/>
  <c r="P587" i="4" s="1"/>
  <c r="C588" i="4"/>
  <c r="D588" i="4" s="1"/>
  <c r="P588" i="4" s="1"/>
  <c r="C589" i="4"/>
  <c r="D589" i="4" s="1"/>
  <c r="P589" i="4" s="1"/>
  <c r="C590" i="4"/>
  <c r="D590" i="4" s="1"/>
  <c r="P590" i="4" s="1"/>
  <c r="C591" i="4"/>
  <c r="D591" i="4" s="1"/>
  <c r="P591" i="4" s="1"/>
  <c r="G582" i="4"/>
  <c r="G583" i="4"/>
  <c r="G584" i="4"/>
  <c r="G585" i="4"/>
  <c r="G586" i="4"/>
  <c r="G587" i="4"/>
  <c r="G588" i="4"/>
  <c r="F582" i="4"/>
  <c r="F583" i="4"/>
  <c r="F584" i="4"/>
  <c r="F585" i="4"/>
  <c r="F586" i="4"/>
  <c r="F587" i="4"/>
  <c r="F588" i="4"/>
  <c r="F589" i="4"/>
  <c r="E582" i="4"/>
  <c r="E583" i="4"/>
  <c r="C582" i="4"/>
  <c r="D582" i="4" s="1"/>
  <c r="P582" i="4" s="1"/>
  <c r="C478" i="4"/>
  <c r="D478" i="4" s="1"/>
  <c r="P478" i="4" s="1"/>
  <c r="C479" i="4"/>
  <c r="D479" i="4" s="1"/>
  <c r="P479" i="4" s="1"/>
  <c r="C480" i="4"/>
  <c r="D480" i="4" s="1"/>
  <c r="P480" i="4" s="1"/>
  <c r="C481" i="4"/>
  <c r="D481" i="4" s="1"/>
  <c r="P481" i="4" s="1"/>
  <c r="C482" i="4"/>
  <c r="D482" i="4" s="1"/>
  <c r="P482" i="4" s="1"/>
  <c r="C483" i="4"/>
  <c r="D483" i="4" s="1"/>
  <c r="P483" i="4" s="1"/>
  <c r="C484" i="4"/>
  <c r="D484" i="4" s="1"/>
  <c r="P484" i="4" s="1"/>
  <c r="C485" i="4"/>
  <c r="D485" i="4" s="1"/>
  <c r="P485" i="4" s="1"/>
  <c r="C486" i="4"/>
  <c r="D486" i="4" s="1"/>
  <c r="P486" i="4" s="1"/>
  <c r="C487" i="4"/>
  <c r="D487" i="4" s="1"/>
  <c r="P487" i="4" s="1"/>
  <c r="C488" i="4"/>
  <c r="D488" i="4" s="1"/>
  <c r="P488" i="4" s="1"/>
  <c r="C489" i="4"/>
  <c r="D489" i="4" s="1"/>
  <c r="P489" i="4" s="1"/>
  <c r="C490" i="4"/>
  <c r="D490" i="4" s="1"/>
  <c r="P490" i="4" s="1"/>
  <c r="C491" i="4"/>
  <c r="D491" i="4" s="1"/>
  <c r="P491" i="4" s="1"/>
  <c r="C492" i="4"/>
  <c r="D492" i="4" s="1"/>
  <c r="P492" i="4" s="1"/>
  <c r="C493" i="4"/>
  <c r="D493" i="4" s="1"/>
  <c r="P493" i="4" s="1"/>
  <c r="C494" i="4"/>
  <c r="D494" i="4" s="1"/>
  <c r="P494" i="4" s="1"/>
  <c r="C495" i="4"/>
  <c r="D495" i="4" s="1"/>
  <c r="P495" i="4" s="1"/>
  <c r="C496" i="4"/>
  <c r="D496" i="4" s="1"/>
  <c r="P496" i="4" s="1"/>
  <c r="C497" i="4"/>
  <c r="D497" i="4" s="1"/>
  <c r="P497" i="4" s="1"/>
  <c r="C498" i="4"/>
  <c r="D498" i="4" s="1"/>
  <c r="P498" i="4" s="1"/>
  <c r="C499" i="4"/>
  <c r="D499" i="4" s="1"/>
  <c r="P499" i="4" s="1"/>
  <c r="C500" i="4"/>
  <c r="D500" i="4" s="1"/>
  <c r="P500" i="4" s="1"/>
  <c r="C501" i="4"/>
  <c r="D501" i="4" s="1"/>
  <c r="P501" i="4" s="1"/>
  <c r="C502" i="4"/>
  <c r="D502" i="4" s="1"/>
  <c r="P502" i="4" s="1"/>
  <c r="C503" i="4"/>
  <c r="D503" i="4" s="1"/>
  <c r="P503" i="4" s="1"/>
  <c r="C504" i="4"/>
  <c r="D504" i="4" s="1"/>
  <c r="P504" i="4" s="1"/>
  <c r="C505" i="4"/>
  <c r="D505" i="4" s="1"/>
  <c r="P505" i="4" s="1"/>
  <c r="C506" i="4"/>
  <c r="D506" i="4" s="1"/>
  <c r="P506" i="4" s="1"/>
  <c r="C507" i="4"/>
  <c r="D507" i="4" s="1"/>
  <c r="P507" i="4" s="1"/>
  <c r="C508" i="4"/>
  <c r="D508" i="4" s="1"/>
  <c r="P508" i="4" s="1"/>
  <c r="C509" i="4"/>
  <c r="D509" i="4" s="1"/>
  <c r="P509" i="4" s="1"/>
  <c r="C510" i="4"/>
  <c r="D510" i="4" s="1"/>
  <c r="P510" i="4" s="1"/>
  <c r="C511" i="4"/>
  <c r="D511" i="4" s="1"/>
  <c r="P511" i="4" s="1"/>
  <c r="C512" i="4"/>
  <c r="D512" i="4" s="1"/>
  <c r="P512" i="4" s="1"/>
  <c r="C513" i="4"/>
  <c r="D513" i="4" s="1"/>
  <c r="P513" i="4" s="1"/>
  <c r="C514" i="4"/>
  <c r="D514" i="4" s="1"/>
  <c r="P514" i="4" s="1"/>
  <c r="C515" i="4"/>
  <c r="D515" i="4" s="1"/>
  <c r="P515" i="4" s="1"/>
  <c r="C516" i="4"/>
  <c r="D516" i="4" s="1"/>
  <c r="P516" i="4" s="1"/>
  <c r="C517" i="4"/>
  <c r="D517" i="4" s="1"/>
  <c r="P517" i="4" s="1"/>
  <c r="C518" i="4"/>
  <c r="D518" i="4" s="1"/>
  <c r="P518" i="4" s="1"/>
  <c r="C519" i="4"/>
  <c r="D519" i="4" s="1"/>
  <c r="P519" i="4" s="1"/>
  <c r="C520" i="4"/>
  <c r="D520" i="4" s="1"/>
  <c r="P520" i="4" s="1"/>
  <c r="C521" i="4"/>
  <c r="D521" i="4" s="1"/>
  <c r="P521" i="4" s="1"/>
  <c r="C522" i="4"/>
  <c r="D522" i="4" s="1"/>
  <c r="P522" i="4" s="1"/>
  <c r="C523" i="4"/>
  <c r="D523" i="4" s="1"/>
  <c r="P523" i="4" s="1"/>
  <c r="C524" i="4"/>
  <c r="D524" i="4" s="1"/>
  <c r="P524" i="4" s="1"/>
  <c r="C525" i="4"/>
  <c r="D525" i="4" s="1"/>
  <c r="P525" i="4" s="1"/>
  <c r="C526" i="4"/>
  <c r="D526" i="4" s="1"/>
  <c r="P526" i="4" s="1"/>
  <c r="C527" i="4"/>
  <c r="D527" i="4" s="1"/>
  <c r="P527" i="4" s="1"/>
  <c r="C528" i="4"/>
  <c r="D528" i="4" s="1"/>
  <c r="P528" i="4" s="1"/>
  <c r="C529" i="4"/>
  <c r="D529" i="4" s="1"/>
  <c r="P529" i="4" s="1"/>
  <c r="C530" i="4"/>
  <c r="D530" i="4" s="1"/>
  <c r="P530" i="4" s="1"/>
  <c r="C531" i="4"/>
  <c r="D531" i="4" s="1"/>
  <c r="P531" i="4" s="1"/>
  <c r="C532" i="4"/>
  <c r="D532" i="4" s="1"/>
  <c r="P532" i="4" s="1"/>
  <c r="C533" i="4"/>
  <c r="D533" i="4" s="1"/>
  <c r="P533" i="4" s="1"/>
  <c r="C534" i="4"/>
  <c r="D534" i="4" s="1"/>
  <c r="P534" i="4" s="1"/>
  <c r="C535" i="4"/>
  <c r="D535" i="4" s="1"/>
  <c r="P535" i="4" s="1"/>
  <c r="C536" i="4"/>
  <c r="D536" i="4" s="1"/>
  <c r="P536" i="4" s="1"/>
  <c r="C537" i="4"/>
  <c r="D537" i="4" s="1"/>
  <c r="P537" i="4" s="1"/>
  <c r="C538" i="4"/>
  <c r="D538" i="4" s="1"/>
  <c r="P538" i="4" s="1"/>
  <c r="C539" i="4"/>
  <c r="D539" i="4" s="1"/>
  <c r="P539" i="4" s="1"/>
  <c r="C540" i="4"/>
  <c r="D540" i="4" s="1"/>
  <c r="P540" i="4" s="1"/>
  <c r="C541" i="4"/>
  <c r="D541" i="4" s="1"/>
  <c r="P541" i="4" s="1"/>
  <c r="C542" i="4"/>
  <c r="D542" i="4" s="1"/>
  <c r="P542" i="4" s="1"/>
  <c r="C543" i="4"/>
  <c r="D543" i="4" s="1"/>
  <c r="P543" i="4" s="1"/>
  <c r="C544" i="4"/>
  <c r="D544" i="4" s="1"/>
  <c r="P544" i="4" s="1"/>
  <c r="C545" i="4"/>
  <c r="D545" i="4" s="1"/>
  <c r="P545" i="4" s="1"/>
  <c r="C546" i="4"/>
  <c r="D546" i="4" s="1"/>
  <c r="P546" i="4" s="1"/>
  <c r="C547" i="4"/>
  <c r="D547" i="4" s="1"/>
  <c r="P547" i="4" s="1"/>
  <c r="C548" i="4"/>
  <c r="D548" i="4" s="1"/>
  <c r="P548" i="4" s="1"/>
  <c r="C549" i="4"/>
  <c r="D549" i="4" s="1"/>
  <c r="P549" i="4" s="1"/>
  <c r="C550" i="4"/>
  <c r="D550" i="4" s="1"/>
  <c r="P550" i="4" s="1"/>
  <c r="C551" i="4"/>
  <c r="D551" i="4" s="1"/>
  <c r="P551" i="4" s="1"/>
  <c r="C552" i="4"/>
  <c r="D552" i="4" s="1"/>
  <c r="P552" i="4" s="1"/>
  <c r="C553" i="4"/>
  <c r="D553" i="4" s="1"/>
  <c r="P553" i="4" s="1"/>
  <c r="C554" i="4"/>
  <c r="D554" i="4" s="1"/>
  <c r="P554" i="4" s="1"/>
  <c r="C555" i="4"/>
  <c r="D555" i="4" s="1"/>
  <c r="P555" i="4" s="1"/>
  <c r="C556" i="4"/>
  <c r="D556" i="4" s="1"/>
  <c r="P556" i="4" s="1"/>
  <c r="C557" i="4"/>
  <c r="D557" i="4" s="1"/>
  <c r="P557" i="4" s="1"/>
  <c r="C558" i="4"/>
  <c r="D558" i="4" s="1"/>
  <c r="P558" i="4" s="1"/>
  <c r="C559" i="4"/>
  <c r="D559" i="4" s="1"/>
  <c r="P559" i="4" s="1"/>
  <c r="C560" i="4"/>
  <c r="D560" i="4" s="1"/>
  <c r="P560" i="4" s="1"/>
  <c r="C561" i="4"/>
  <c r="D561" i="4" s="1"/>
  <c r="P561" i="4" s="1"/>
  <c r="C562" i="4"/>
  <c r="D562" i="4" s="1"/>
  <c r="P562" i="4" s="1"/>
  <c r="C563" i="4"/>
  <c r="D563" i="4" s="1"/>
  <c r="P563" i="4" s="1"/>
  <c r="C564" i="4"/>
  <c r="D564" i="4" s="1"/>
  <c r="P564" i="4" s="1"/>
  <c r="C565" i="4"/>
  <c r="D565" i="4" s="1"/>
  <c r="P565" i="4" s="1"/>
  <c r="C566" i="4"/>
  <c r="D566" i="4" s="1"/>
  <c r="P566" i="4" s="1"/>
  <c r="C567" i="4"/>
  <c r="D567" i="4" s="1"/>
  <c r="P567" i="4" s="1"/>
  <c r="C568" i="4"/>
  <c r="D568" i="4" s="1"/>
  <c r="P568" i="4" s="1"/>
  <c r="C569" i="4"/>
  <c r="D569" i="4" s="1"/>
  <c r="P569" i="4" s="1"/>
  <c r="C570" i="4"/>
  <c r="D570" i="4" s="1"/>
  <c r="P570" i="4" s="1"/>
  <c r="C571" i="4"/>
  <c r="D571" i="4" s="1"/>
  <c r="P571" i="4" s="1"/>
  <c r="C572" i="4"/>
  <c r="D572" i="4" s="1"/>
  <c r="P572" i="4" s="1"/>
  <c r="C573" i="4"/>
  <c r="D573" i="4" s="1"/>
  <c r="P573" i="4" s="1"/>
  <c r="C574" i="4"/>
  <c r="D574" i="4" s="1"/>
  <c r="P574" i="4" s="1"/>
  <c r="C575" i="4"/>
  <c r="D575" i="4" s="1"/>
  <c r="P575" i="4" s="1"/>
  <c r="C576" i="4"/>
  <c r="D576" i="4" s="1"/>
  <c r="P576" i="4" s="1"/>
  <c r="C577" i="4"/>
  <c r="D577" i="4" s="1"/>
  <c r="P577" i="4" s="1"/>
  <c r="C578" i="4"/>
  <c r="D578" i="4" s="1"/>
  <c r="P578" i="4" s="1"/>
  <c r="C579" i="4"/>
  <c r="D579" i="4" s="1"/>
  <c r="P579" i="4" s="1"/>
  <c r="C580" i="4"/>
  <c r="D580" i="4" s="1"/>
  <c r="P580" i="4" s="1"/>
  <c r="C581" i="4"/>
  <c r="D581" i="4" s="1"/>
  <c r="P581" i="4" s="1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E478" i="4"/>
  <c r="E479" i="4"/>
  <c r="E480" i="4"/>
  <c r="E481" i="4"/>
  <c r="E482" i="4"/>
  <c r="E483" i="4"/>
  <c r="E484" i="4"/>
  <c r="E485" i="4"/>
  <c r="E486" i="4"/>
  <c r="E487" i="4"/>
  <c r="E488" i="4"/>
  <c r="E489" i="4"/>
  <c r="E490" i="4"/>
  <c r="E491" i="4"/>
  <c r="E492" i="4"/>
  <c r="E493" i="4"/>
  <c r="E494" i="4"/>
  <c r="E495" i="4"/>
  <c r="E496" i="4"/>
  <c r="E497" i="4"/>
  <c r="E498" i="4"/>
  <c r="E499" i="4"/>
  <c r="E500" i="4"/>
  <c r="E501" i="4"/>
  <c r="E502" i="4"/>
  <c r="E503" i="4"/>
  <c r="E504" i="4"/>
  <c r="E505" i="4"/>
  <c r="E506" i="4"/>
  <c r="E507" i="4"/>
  <c r="E508" i="4"/>
  <c r="E509" i="4"/>
  <c r="E510" i="4"/>
  <c r="E511" i="4"/>
  <c r="E512" i="4"/>
  <c r="E513" i="4"/>
  <c r="E514" i="4"/>
  <c r="E515" i="4"/>
  <c r="E516" i="4"/>
  <c r="E517" i="4"/>
  <c r="E518" i="4"/>
  <c r="E519" i="4"/>
  <c r="E520" i="4"/>
  <c r="E521" i="4"/>
  <c r="E522" i="4"/>
  <c r="E523" i="4"/>
  <c r="E524" i="4"/>
  <c r="E525" i="4"/>
  <c r="E526" i="4"/>
  <c r="E527" i="4"/>
  <c r="E528" i="4"/>
  <c r="E529" i="4"/>
  <c r="E530" i="4"/>
  <c r="E531" i="4"/>
  <c r="E532" i="4"/>
  <c r="E533" i="4"/>
  <c r="E534" i="4"/>
  <c r="E535" i="4"/>
  <c r="E536" i="4"/>
  <c r="E537" i="4"/>
  <c r="E538" i="4"/>
  <c r="E539" i="4"/>
  <c r="E540" i="4"/>
  <c r="E541" i="4"/>
  <c r="E542" i="4"/>
  <c r="E543" i="4"/>
  <c r="E544" i="4"/>
  <c r="E545" i="4"/>
  <c r="E546" i="4"/>
  <c r="E547" i="4"/>
  <c r="E548" i="4"/>
  <c r="E549" i="4"/>
  <c r="E550" i="4"/>
  <c r="E551" i="4"/>
  <c r="E552" i="4"/>
  <c r="E553" i="4"/>
  <c r="E554" i="4"/>
  <c r="E555" i="4"/>
  <c r="E556" i="4"/>
  <c r="E557" i="4"/>
  <c r="E558" i="4"/>
  <c r="E559" i="4"/>
  <c r="E560" i="4"/>
  <c r="E561" i="4"/>
  <c r="E562" i="4"/>
  <c r="E563" i="4"/>
  <c r="E564" i="4"/>
  <c r="E565" i="4"/>
  <c r="E566" i="4"/>
  <c r="E567" i="4"/>
  <c r="E568" i="4"/>
  <c r="E569" i="4"/>
  <c r="E570" i="4"/>
  <c r="E571" i="4"/>
  <c r="E572" i="4"/>
  <c r="E573" i="4"/>
  <c r="E574" i="4"/>
  <c r="E575" i="4"/>
  <c r="E576" i="4"/>
  <c r="E577" i="4"/>
  <c r="E578" i="4"/>
  <c r="E579" i="4"/>
  <c r="E580" i="4"/>
  <c r="E581" i="4"/>
  <c r="G478" i="4"/>
  <c r="G479" i="4"/>
  <c r="G480" i="4"/>
  <c r="G481" i="4"/>
  <c r="G482" i="4"/>
  <c r="G483" i="4"/>
  <c r="G484" i="4"/>
  <c r="G485" i="4"/>
  <c r="G486" i="4"/>
  <c r="G487" i="4"/>
  <c r="G488" i="4"/>
  <c r="G489" i="4"/>
  <c r="G490" i="4"/>
  <c r="G491" i="4"/>
  <c r="G492" i="4"/>
  <c r="G493" i="4"/>
  <c r="G494" i="4"/>
  <c r="G495" i="4"/>
  <c r="G496" i="4"/>
  <c r="G497" i="4"/>
  <c r="G498" i="4"/>
  <c r="G499" i="4"/>
  <c r="G500" i="4"/>
  <c r="G501" i="4"/>
  <c r="G502" i="4"/>
  <c r="G503" i="4"/>
  <c r="G504" i="4"/>
  <c r="G505" i="4"/>
  <c r="G506" i="4"/>
  <c r="G507" i="4"/>
  <c r="G508" i="4"/>
  <c r="G509" i="4"/>
  <c r="G510" i="4"/>
  <c r="G511" i="4"/>
  <c r="G512" i="4"/>
  <c r="G513" i="4"/>
  <c r="G514" i="4"/>
  <c r="G515" i="4"/>
  <c r="G516" i="4"/>
  <c r="G517" i="4"/>
  <c r="G518" i="4"/>
  <c r="G519" i="4"/>
  <c r="G520" i="4"/>
  <c r="G521" i="4"/>
  <c r="G522" i="4"/>
  <c r="G523" i="4"/>
  <c r="G524" i="4"/>
  <c r="G525" i="4"/>
  <c r="G526" i="4"/>
  <c r="G527" i="4"/>
  <c r="G528" i="4"/>
  <c r="G529" i="4"/>
  <c r="G530" i="4"/>
  <c r="G531" i="4"/>
  <c r="G532" i="4"/>
  <c r="G533" i="4"/>
  <c r="G534" i="4"/>
  <c r="G535" i="4"/>
  <c r="G536" i="4"/>
  <c r="G537" i="4"/>
  <c r="G538" i="4"/>
  <c r="G539" i="4"/>
  <c r="G540" i="4"/>
  <c r="G541" i="4"/>
  <c r="G542" i="4"/>
  <c r="G543" i="4"/>
  <c r="G544" i="4"/>
  <c r="G545" i="4"/>
  <c r="G546" i="4"/>
  <c r="G547" i="4"/>
  <c r="G548" i="4"/>
  <c r="G549" i="4"/>
  <c r="G550" i="4"/>
  <c r="G551" i="4"/>
  <c r="G552" i="4"/>
  <c r="G553" i="4"/>
  <c r="G554" i="4"/>
  <c r="G555" i="4"/>
  <c r="G556" i="4"/>
  <c r="G557" i="4"/>
  <c r="G558" i="4"/>
  <c r="G559" i="4"/>
  <c r="G560" i="4"/>
  <c r="G561" i="4"/>
  <c r="G562" i="4"/>
  <c r="G563" i="4"/>
  <c r="G564" i="4"/>
  <c r="G565" i="4"/>
  <c r="G566" i="4"/>
  <c r="G567" i="4"/>
  <c r="G568" i="4"/>
  <c r="G569" i="4"/>
  <c r="G570" i="4"/>
  <c r="G571" i="4"/>
  <c r="G572" i="4"/>
  <c r="G573" i="4"/>
  <c r="G574" i="4"/>
  <c r="G575" i="4"/>
  <c r="G576" i="4"/>
  <c r="G577" i="4"/>
  <c r="G578" i="4"/>
  <c r="G579" i="4"/>
  <c r="G580" i="4"/>
  <c r="G581" i="4"/>
  <c r="M5" i="8" l="1"/>
  <c r="C461" i="4"/>
  <c r="D461" i="4" s="1"/>
  <c r="P461" i="4" s="1"/>
  <c r="C462" i="4"/>
  <c r="D462" i="4" s="1"/>
  <c r="P462" i="4" s="1"/>
  <c r="C460" i="4"/>
  <c r="D460" i="4" s="1"/>
  <c r="P460" i="4" s="1"/>
  <c r="E461" i="4"/>
  <c r="E462" i="4"/>
  <c r="E460" i="4"/>
  <c r="E463" i="4"/>
  <c r="F460" i="4"/>
  <c r="F461" i="4"/>
  <c r="F462" i="4"/>
  <c r="F463" i="4"/>
  <c r="F464" i="4"/>
  <c r="G463" i="4"/>
  <c r="G464" i="4"/>
  <c r="G465" i="4"/>
  <c r="G466" i="4"/>
  <c r="G467" i="4"/>
  <c r="G468" i="4"/>
  <c r="G469" i="4"/>
  <c r="G470" i="4"/>
  <c r="G471" i="4"/>
  <c r="G472" i="4"/>
  <c r="G473" i="4"/>
  <c r="G474" i="4"/>
  <c r="G475" i="4"/>
  <c r="G476" i="4"/>
  <c r="G477" i="4"/>
  <c r="C477" i="4" l="1"/>
  <c r="D477" i="4" s="1"/>
  <c r="P477" i="4" s="1"/>
  <c r="E477" i="4"/>
  <c r="F477" i="4"/>
  <c r="F476" i="4"/>
  <c r="E476" i="4"/>
  <c r="C476" i="4"/>
  <c r="D476" i="4" s="1"/>
  <c r="P476" i="4" s="1"/>
  <c r="C463" i="4"/>
  <c r="D463" i="4" s="1"/>
  <c r="P463" i="4" s="1"/>
  <c r="F475" i="4"/>
  <c r="E475" i="4"/>
  <c r="C475" i="4"/>
  <c r="D475" i="4" s="1"/>
  <c r="P475" i="4" s="1"/>
  <c r="G294" i="4"/>
  <c r="C474" i="4"/>
  <c r="D474" i="4" s="1"/>
  <c r="P474" i="4" s="1"/>
  <c r="E474" i="4"/>
  <c r="F474" i="4"/>
  <c r="C473" i="4"/>
  <c r="D473" i="4" s="1"/>
  <c r="P473" i="4" s="1"/>
  <c r="E473" i="4"/>
  <c r="F473" i="4"/>
  <c r="C469" i="4"/>
  <c r="D469" i="4" s="1"/>
  <c r="P469" i="4" s="1"/>
  <c r="C470" i="4"/>
  <c r="D470" i="4" s="1"/>
  <c r="P470" i="4" s="1"/>
  <c r="C471" i="4"/>
  <c r="D471" i="4" s="1"/>
  <c r="P471" i="4" s="1"/>
  <c r="C472" i="4"/>
  <c r="D472" i="4" s="1"/>
  <c r="P472" i="4" s="1"/>
  <c r="E469" i="4"/>
  <c r="E470" i="4"/>
  <c r="E471" i="4"/>
  <c r="E472" i="4"/>
  <c r="F469" i="4"/>
  <c r="F470" i="4"/>
  <c r="F471" i="4"/>
  <c r="F472" i="4"/>
  <c r="C468" i="4"/>
  <c r="D468" i="4" s="1"/>
  <c r="P468" i="4" s="1"/>
  <c r="E468" i="4"/>
  <c r="F468" i="4"/>
  <c r="C467" i="4"/>
  <c r="D467" i="4" s="1"/>
  <c r="P467" i="4" s="1"/>
  <c r="C466" i="4"/>
  <c r="D466" i="4" s="1"/>
  <c r="P466" i="4" s="1"/>
  <c r="E467" i="4"/>
  <c r="E466" i="4"/>
  <c r="F467" i="4"/>
  <c r="F466" i="4"/>
  <c r="F117" i="4"/>
  <c r="C247" i="4"/>
  <c r="D247" i="4" s="1"/>
  <c r="P247" i="4" s="1"/>
  <c r="C465" i="4"/>
  <c r="D465" i="4" s="1"/>
  <c r="P465" i="4" s="1"/>
  <c r="C464" i="4"/>
  <c r="D464" i="4" s="1"/>
  <c r="P464" i="4" s="1"/>
  <c r="E465" i="4"/>
  <c r="E464" i="4"/>
  <c r="F465" i="4"/>
  <c r="G382" i="4"/>
  <c r="F382" i="4"/>
  <c r="E382" i="4"/>
  <c r="C382" i="4"/>
  <c r="D382" i="4" s="1"/>
  <c r="P382" i="4" s="1"/>
  <c r="G381" i="4"/>
  <c r="F381" i="4"/>
  <c r="E381" i="4"/>
  <c r="C381" i="4"/>
  <c r="D381" i="4" s="1"/>
  <c r="P381" i="4" s="1"/>
  <c r="G88" i="4"/>
  <c r="F88" i="4"/>
  <c r="E88" i="4"/>
  <c r="C88" i="4"/>
  <c r="D88" i="4" s="1"/>
  <c r="P88" i="4" s="1"/>
  <c r="C87" i="4"/>
  <c r="D87" i="4" s="1"/>
  <c r="P87" i="4" s="1"/>
  <c r="C89" i="4"/>
  <c r="D89" i="4" s="1"/>
  <c r="P89" i="4" s="1"/>
  <c r="E87" i="4"/>
  <c r="E89" i="4"/>
  <c r="F87" i="4"/>
  <c r="F89" i="4"/>
  <c r="G87" i="4"/>
  <c r="G89" i="4"/>
  <c r="E46" i="4"/>
  <c r="E45" i="4"/>
  <c r="C459" i="4" l="1"/>
  <c r="D459" i="4" s="1"/>
  <c r="P459" i="4" s="1"/>
  <c r="C458" i="4"/>
  <c r="D458" i="4" s="1"/>
  <c r="P458" i="4" s="1"/>
  <c r="C457" i="4"/>
  <c r="D457" i="4" s="1"/>
  <c r="P457" i="4" s="1"/>
  <c r="C456" i="4"/>
  <c r="D456" i="4" s="1"/>
  <c r="P456" i="4" s="1"/>
  <c r="C455" i="4"/>
  <c r="D455" i="4" s="1"/>
  <c r="P455" i="4" s="1"/>
  <c r="C454" i="4"/>
  <c r="D454" i="4" s="1"/>
  <c r="P454" i="4" s="1"/>
  <c r="C453" i="4"/>
  <c r="D453" i="4" s="1"/>
  <c r="P453" i="4" s="1"/>
  <c r="C452" i="4"/>
  <c r="D452" i="4" s="1"/>
  <c r="P452" i="4" s="1"/>
  <c r="C451" i="4"/>
  <c r="D451" i="4" s="1"/>
  <c r="P451" i="4" s="1"/>
  <c r="C447" i="4"/>
  <c r="D447" i="4" s="1"/>
  <c r="P447" i="4" s="1"/>
  <c r="E459" i="4"/>
  <c r="E458" i="4"/>
  <c r="E457" i="4"/>
  <c r="E456" i="4"/>
  <c r="E455" i="4"/>
  <c r="E454" i="4"/>
  <c r="E453" i="4"/>
  <c r="E452" i="4"/>
  <c r="E451" i="4"/>
  <c r="G460" i="4"/>
  <c r="G459" i="4"/>
  <c r="G458" i="4"/>
  <c r="G457" i="4"/>
  <c r="G456" i="4"/>
  <c r="G455" i="4"/>
  <c r="G454" i="4"/>
  <c r="G453" i="4"/>
  <c r="G452" i="4"/>
  <c r="G451" i="4"/>
  <c r="F459" i="4"/>
  <c r="F458" i="4"/>
  <c r="F457" i="4"/>
  <c r="F456" i="4"/>
  <c r="F455" i="4"/>
  <c r="F454" i="4"/>
  <c r="F453" i="4"/>
  <c r="F452" i="4"/>
  <c r="F451" i="4"/>
  <c r="G126" i="4" l="1"/>
  <c r="G217" i="4" l="1"/>
  <c r="F125" i="4" l="1"/>
  <c r="F26" i="4"/>
  <c r="G106" i="4"/>
  <c r="C437" i="4"/>
  <c r="D437" i="4" s="1"/>
  <c r="P437" i="4" s="1"/>
  <c r="E437" i="4"/>
  <c r="E438" i="4"/>
  <c r="E439" i="4"/>
  <c r="E440" i="4"/>
  <c r="F436" i="4"/>
  <c r="F437" i="4"/>
  <c r="F438" i="4"/>
  <c r="F439" i="4"/>
  <c r="G437" i="4"/>
  <c r="G438" i="4"/>
  <c r="C445" i="4"/>
  <c r="D445" i="4" s="1"/>
  <c r="P445" i="4" s="1"/>
  <c r="C446" i="4"/>
  <c r="D446" i="4" s="1"/>
  <c r="P446" i="4" s="1"/>
  <c r="E445" i="4"/>
  <c r="E446" i="4"/>
  <c r="E447" i="4"/>
  <c r="F445" i="4"/>
  <c r="F446" i="4"/>
  <c r="F447" i="4"/>
  <c r="G445" i="4"/>
  <c r="G443" i="4"/>
  <c r="G444" i="4"/>
  <c r="G446" i="4"/>
  <c r="G447" i="4"/>
  <c r="G448" i="4"/>
  <c r="G449" i="4"/>
  <c r="G450" i="4"/>
  <c r="G442" i="4"/>
  <c r="F443" i="4"/>
  <c r="F444" i="4"/>
  <c r="F448" i="4"/>
  <c r="F449" i="4"/>
  <c r="F450" i="4"/>
  <c r="C443" i="4"/>
  <c r="D443" i="4" s="1"/>
  <c r="P443" i="4" s="1"/>
  <c r="C444" i="4"/>
  <c r="D444" i="4" s="1"/>
  <c r="P444" i="4" s="1"/>
  <c r="C448" i="4"/>
  <c r="D448" i="4" s="1"/>
  <c r="P448" i="4" s="1"/>
  <c r="C449" i="4"/>
  <c r="D449" i="4" s="1"/>
  <c r="P449" i="4" s="1"/>
  <c r="C450" i="4"/>
  <c r="D450" i="4" s="1"/>
  <c r="P450" i="4" s="1"/>
  <c r="E441" i="4"/>
  <c r="E442" i="4"/>
  <c r="E443" i="4"/>
  <c r="E444" i="4"/>
  <c r="E448" i="4"/>
  <c r="E449" i="4"/>
  <c r="E450" i="4"/>
  <c r="C438" i="4"/>
  <c r="D438" i="4" s="1"/>
  <c r="P438" i="4" s="1"/>
  <c r="C439" i="4"/>
  <c r="D439" i="4" s="1"/>
  <c r="P439" i="4" s="1"/>
  <c r="C440" i="4"/>
  <c r="D440" i="4" s="1"/>
  <c r="P440" i="4" s="1"/>
  <c r="C441" i="4"/>
  <c r="D441" i="4" s="1"/>
  <c r="P441" i="4" s="1"/>
  <c r="C442" i="4"/>
  <c r="D442" i="4" s="1"/>
  <c r="P442" i="4" s="1"/>
  <c r="F440" i="4"/>
  <c r="F441" i="4"/>
  <c r="F442" i="4"/>
  <c r="G439" i="4"/>
  <c r="G440" i="4"/>
  <c r="G441" i="4"/>
  <c r="G435" i="4"/>
  <c r="G436" i="4"/>
  <c r="C433" i="4"/>
  <c r="D433" i="4" s="1"/>
  <c r="P433" i="4" s="1"/>
  <c r="C434" i="4"/>
  <c r="D434" i="4" s="1"/>
  <c r="P434" i="4" s="1"/>
  <c r="C435" i="4"/>
  <c r="D435" i="4" s="1"/>
  <c r="P435" i="4" s="1"/>
  <c r="C436" i="4"/>
  <c r="D436" i="4" s="1"/>
  <c r="P436" i="4" s="1"/>
  <c r="E433" i="4"/>
  <c r="E434" i="4"/>
  <c r="E435" i="4"/>
  <c r="E436" i="4"/>
  <c r="F433" i="4"/>
  <c r="F434" i="4"/>
  <c r="F435" i="4"/>
  <c r="G433" i="4"/>
  <c r="G434" i="4"/>
  <c r="G432" i="4"/>
  <c r="C410" i="4"/>
  <c r="D410" i="4" s="1"/>
  <c r="P410" i="4" s="1"/>
  <c r="C411" i="4"/>
  <c r="D411" i="4" s="1"/>
  <c r="P411" i="4" s="1"/>
  <c r="C412" i="4"/>
  <c r="D412" i="4" s="1"/>
  <c r="P412" i="4" s="1"/>
  <c r="C413" i="4"/>
  <c r="D413" i="4" s="1"/>
  <c r="P413" i="4" s="1"/>
  <c r="C414" i="4"/>
  <c r="D414" i="4" s="1"/>
  <c r="P414" i="4" s="1"/>
  <c r="C415" i="4"/>
  <c r="D415" i="4" s="1"/>
  <c r="P415" i="4" s="1"/>
  <c r="C416" i="4"/>
  <c r="D416" i="4" s="1"/>
  <c r="P416" i="4" s="1"/>
  <c r="C417" i="4"/>
  <c r="D417" i="4" s="1"/>
  <c r="P417" i="4" s="1"/>
  <c r="C418" i="4"/>
  <c r="D418" i="4" s="1"/>
  <c r="P418" i="4" s="1"/>
  <c r="C419" i="4"/>
  <c r="D419" i="4" s="1"/>
  <c r="P419" i="4" s="1"/>
  <c r="C420" i="4"/>
  <c r="D420" i="4" s="1"/>
  <c r="P420" i="4" s="1"/>
  <c r="C421" i="4"/>
  <c r="D421" i="4" s="1"/>
  <c r="P421" i="4" s="1"/>
  <c r="C422" i="4"/>
  <c r="D422" i="4" s="1"/>
  <c r="P422" i="4" s="1"/>
  <c r="C423" i="4"/>
  <c r="D423" i="4" s="1"/>
  <c r="P423" i="4" s="1"/>
  <c r="C424" i="4"/>
  <c r="D424" i="4" s="1"/>
  <c r="P424" i="4" s="1"/>
  <c r="C425" i="4"/>
  <c r="D425" i="4" s="1"/>
  <c r="P425" i="4" s="1"/>
  <c r="C426" i="4"/>
  <c r="D426" i="4" s="1"/>
  <c r="P426" i="4" s="1"/>
  <c r="C427" i="4"/>
  <c r="D427" i="4" s="1"/>
  <c r="P427" i="4" s="1"/>
  <c r="C428" i="4"/>
  <c r="D428" i="4" s="1"/>
  <c r="P428" i="4" s="1"/>
  <c r="C429" i="4"/>
  <c r="D429" i="4" s="1"/>
  <c r="P429" i="4" s="1"/>
  <c r="C430" i="4"/>
  <c r="D430" i="4" s="1"/>
  <c r="P430" i="4" s="1"/>
  <c r="C431" i="4"/>
  <c r="D431" i="4" s="1"/>
  <c r="P431" i="4" s="1"/>
  <c r="C432" i="4"/>
  <c r="D432" i="4" s="1"/>
  <c r="P432" i="4" s="1"/>
  <c r="E413" i="4"/>
  <c r="E414" i="4"/>
  <c r="E415" i="4"/>
  <c r="E416" i="4"/>
  <c r="E417" i="4"/>
  <c r="E418" i="4"/>
  <c r="E419" i="4"/>
  <c r="E420" i="4"/>
  <c r="E421" i="4"/>
  <c r="E422" i="4"/>
  <c r="E423" i="4"/>
  <c r="E424" i="4"/>
  <c r="E425" i="4"/>
  <c r="E426" i="4"/>
  <c r="E427" i="4"/>
  <c r="E428" i="4"/>
  <c r="E429" i="4"/>
  <c r="E430" i="4"/>
  <c r="E431" i="4"/>
  <c r="E432" i="4"/>
  <c r="G431" i="4"/>
  <c r="G430" i="4"/>
  <c r="F431" i="4"/>
  <c r="F432" i="4"/>
  <c r="G423" i="4"/>
  <c r="G424" i="4"/>
  <c r="G425" i="4"/>
  <c r="G426" i="4"/>
  <c r="G427" i="4"/>
  <c r="G428" i="4"/>
  <c r="G429" i="4"/>
  <c r="G422" i="4"/>
  <c r="F423" i="4"/>
  <c r="F424" i="4"/>
  <c r="F425" i="4"/>
  <c r="F426" i="4"/>
  <c r="F427" i="4"/>
  <c r="F428" i="4"/>
  <c r="F429" i="4"/>
  <c r="F430" i="4"/>
  <c r="F419" i="4"/>
  <c r="F420" i="4"/>
  <c r="F421" i="4"/>
  <c r="F422" i="4"/>
  <c r="G419" i="4"/>
  <c r="G420" i="4"/>
  <c r="G421" i="4"/>
  <c r="E405" i="4"/>
  <c r="E406" i="4"/>
  <c r="E407" i="4"/>
  <c r="E408" i="4"/>
  <c r="E409" i="4"/>
  <c r="E410" i="4"/>
  <c r="E411" i="4"/>
  <c r="E412" i="4"/>
  <c r="E399" i="4"/>
  <c r="E400" i="4"/>
  <c r="E401" i="4"/>
  <c r="E402" i="4"/>
  <c r="E403" i="4"/>
  <c r="E404" i="4"/>
  <c r="E380" i="4"/>
  <c r="E383" i="4"/>
  <c r="E384" i="4"/>
  <c r="E385" i="4"/>
  <c r="E386" i="4"/>
  <c r="E387" i="4"/>
  <c r="E388" i="4"/>
  <c r="E389" i="4"/>
  <c r="E390" i="4"/>
  <c r="E391" i="4"/>
  <c r="E392" i="4"/>
  <c r="E393" i="4"/>
  <c r="E394" i="4"/>
  <c r="E395" i="4"/>
  <c r="E396" i="4"/>
  <c r="E397" i="4"/>
  <c r="E398" i="4"/>
  <c r="F410" i="4"/>
  <c r="F411" i="4"/>
  <c r="F412" i="4"/>
  <c r="F413" i="4"/>
  <c r="F414" i="4"/>
  <c r="F415" i="4"/>
  <c r="F416" i="4"/>
  <c r="F417" i="4"/>
  <c r="F418" i="4"/>
  <c r="G409" i="4"/>
  <c r="G410" i="4"/>
  <c r="G411" i="4"/>
  <c r="G412" i="4"/>
  <c r="G413" i="4"/>
  <c r="G414" i="4"/>
  <c r="G415" i="4"/>
  <c r="G416" i="4"/>
  <c r="G417" i="4"/>
  <c r="G418" i="4"/>
  <c r="C144" i="4"/>
  <c r="D144" i="4" s="1"/>
  <c r="P144" i="4" s="1"/>
  <c r="C145" i="4"/>
  <c r="D145" i="4" s="1"/>
  <c r="P145" i="4" s="1"/>
  <c r="C146" i="4"/>
  <c r="D146" i="4" s="1"/>
  <c r="P146" i="4" s="1"/>
  <c r="C147" i="4"/>
  <c r="D147" i="4" s="1"/>
  <c r="P147" i="4" s="1"/>
  <c r="C148" i="4"/>
  <c r="D148" i="4" s="1"/>
  <c r="P148" i="4" s="1"/>
  <c r="C149" i="4"/>
  <c r="D149" i="4" s="1"/>
  <c r="P149" i="4" s="1"/>
  <c r="C150" i="4"/>
  <c r="D150" i="4" s="1"/>
  <c r="P150" i="4" s="1"/>
  <c r="C151" i="4"/>
  <c r="D151" i="4" s="1"/>
  <c r="P151" i="4" s="1"/>
  <c r="C152" i="4"/>
  <c r="D152" i="4" s="1"/>
  <c r="P152" i="4" s="1"/>
  <c r="C153" i="4"/>
  <c r="D153" i="4" s="1"/>
  <c r="P153" i="4" s="1"/>
  <c r="C154" i="4"/>
  <c r="D154" i="4" s="1"/>
  <c r="P154" i="4" s="1"/>
  <c r="C155" i="4"/>
  <c r="D155" i="4" s="1"/>
  <c r="P155" i="4" s="1"/>
  <c r="C156" i="4"/>
  <c r="D156" i="4" s="1"/>
  <c r="P156" i="4" s="1"/>
  <c r="C157" i="4"/>
  <c r="D157" i="4" s="1"/>
  <c r="P157" i="4" s="1"/>
  <c r="C158" i="4"/>
  <c r="D158" i="4" s="1"/>
  <c r="P158" i="4" s="1"/>
  <c r="C159" i="4"/>
  <c r="D159" i="4" s="1"/>
  <c r="P159" i="4" s="1"/>
  <c r="C160" i="4"/>
  <c r="D160" i="4" s="1"/>
  <c r="P160" i="4" s="1"/>
  <c r="C161" i="4"/>
  <c r="D161" i="4" s="1"/>
  <c r="P161" i="4" s="1"/>
  <c r="C162" i="4"/>
  <c r="D162" i="4" s="1"/>
  <c r="P162" i="4" s="1"/>
  <c r="C163" i="4"/>
  <c r="D163" i="4" s="1"/>
  <c r="P163" i="4" s="1"/>
  <c r="C164" i="4"/>
  <c r="D164" i="4" s="1"/>
  <c r="P164" i="4" s="1"/>
  <c r="C165" i="4"/>
  <c r="D165" i="4" s="1"/>
  <c r="P165" i="4" s="1"/>
  <c r="C166" i="4"/>
  <c r="D166" i="4" s="1"/>
  <c r="P166" i="4" s="1"/>
  <c r="C167" i="4"/>
  <c r="D167" i="4" s="1"/>
  <c r="P167" i="4" s="1"/>
  <c r="C168" i="4"/>
  <c r="D168" i="4" s="1"/>
  <c r="P168" i="4" s="1"/>
  <c r="C169" i="4"/>
  <c r="D169" i="4" s="1"/>
  <c r="P169" i="4" s="1"/>
  <c r="C170" i="4"/>
  <c r="D170" i="4" s="1"/>
  <c r="P170" i="4" s="1"/>
  <c r="C171" i="4"/>
  <c r="D171" i="4" s="1"/>
  <c r="P171" i="4" s="1"/>
  <c r="C172" i="4"/>
  <c r="D172" i="4" s="1"/>
  <c r="P172" i="4" s="1"/>
  <c r="C173" i="4"/>
  <c r="D173" i="4" s="1"/>
  <c r="P173" i="4" s="1"/>
  <c r="C174" i="4"/>
  <c r="D174" i="4" s="1"/>
  <c r="P174" i="4" s="1"/>
  <c r="C175" i="4"/>
  <c r="D175" i="4" s="1"/>
  <c r="P175" i="4" s="1"/>
  <c r="C176" i="4"/>
  <c r="D176" i="4" s="1"/>
  <c r="P176" i="4" s="1"/>
  <c r="C177" i="4"/>
  <c r="D177" i="4" s="1"/>
  <c r="P177" i="4" s="1"/>
  <c r="C178" i="4"/>
  <c r="D178" i="4" s="1"/>
  <c r="P178" i="4" s="1"/>
  <c r="C179" i="4"/>
  <c r="D179" i="4" s="1"/>
  <c r="P179" i="4" s="1"/>
  <c r="C180" i="4"/>
  <c r="D180" i="4" s="1"/>
  <c r="P180" i="4" s="1"/>
  <c r="C181" i="4"/>
  <c r="D181" i="4" s="1"/>
  <c r="P181" i="4" s="1"/>
  <c r="C182" i="4"/>
  <c r="D182" i="4" s="1"/>
  <c r="P182" i="4" s="1"/>
  <c r="C183" i="4"/>
  <c r="D183" i="4" s="1"/>
  <c r="P183" i="4" s="1"/>
  <c r="C184" i="4"/>
  <c r="D184" i="4" s="1"/>
  <c r="P184" i="4" s="1"/>
  <c r="C185" i="4"/>
  <c r="D185" i="4" s="1"/>
  <c r="P185" i="4" s="1"/>
  <c r="C186" i="4"/>
  <c r="D186" i="4" s="1"/>
  <c r="P186" i="4" s="1"/>
  <c r="C187" i="4"/>
  <c r="D187" i="4" s="1"/>
  <c r="P187" i="4" s="1"/>
  <c r="C188" i="4"/>
  <c r="D188" i="4" s="1"/>
  <c r="P188" i="4" s="1"/>
  <c r="C189" i="4"/>
  <c r="D189" i="4" s="1"/>
  <c r="P189" i="4" s="1"/>
  <c r="C190" i="4"/>
  <c r="D190" i="4" s="1"/>
  <c r="P190" i="4" s="1"/>
  <c r="C191" i="4"/>
  <c r="D191" i="4" s="1"/>
  <c r="P191" i="4" s="1"/>
  <c r="C192" i="4"/>
  <c r="D192" i="4" s="1"/>
  <c r="P192" i="4" s="1"/>
  <c r="C193" i="4"/>
  <c r="D193" i="4" s="1"/>
  <c r="P193" i="4" s="1"/>
  <c r="C194" i="4"/>
  <c r="D194" i="4" s="1"/>
  <c r="P194" i="4" s="1"/>
  <c r="C195" i="4"/>
  <c r="D195" i="4" s="1"/>
  <c r="P195" i="4" s="1"/>
  <c r="C196" i="4"/>
  <c r="D196" i="4" s="1"/>
  <c r="P196" i="4" s="1"/>
  <c r="C197" i="4"/>
  <c r="D197" i="4" s="1"/>
  <c r="P197" i="4" s="1"/>
  <c r="C198" i="4"/>
  <c r="D198" i="4" s="1"/>
  <c r="P198" i="4" s="1"/>
  <c r="C199" i="4"/>
  <c r="D199" i="4" s="1"/>
  <c r="P199" i="4" s="1"/>
  <c r="C200" i="4"/>
  <c r="D200" i="4" s="1"/>
  <c r="P200" i="4" s="1"/>
  <c r="C201" i="4"/>
  <c r="D201" i="4" s="1"/>
  <c r="P201" i="4" s="1"/>
  <c r="C202" i="4"/>
  <c r="D202" i="4" s="1"/>
  <c r="P202" i="4" s="1"/>
  <c r="C203" i="4"/>
  <c r="D203" i="4" s="1"/>
  <c r="P203" i="4" s="1"/>
  <c r="C204" i="4"/>
  <c r="D204" i="4" s="1"/>
  <c r="P204" i="4" s="1"/>
  <c r="C205" i="4"/>
  <c r="D205" i="4" s="1"/>
  <c r="P205" i="4" s="1"/>
  <c r="C206" i="4"/>
  <c r="D206" i="4" s="1"/>
  <c r="P206" i="4" s="1"/>
  <c r="C207" i="4"/>
  <c r="D207" i="4" s="1"/>
  <c r="P207" i="4" s="1"/>
  <c r="C208" i="4"/>
  <c r="D208" i="4" s="1"/>
  <c r="P208" i="4" s="1"/>
  <c r="C209" i="4"/>
  <c r="D209" i="4" s="1"/>
  <c r="P209" i="4" s="1"/>
  <c r="C210" i="4"/>
  <c r="D210" i="4" s="1"/>
  <c r="P210" i="4" s="1"/>
  <c r="C211" i="4"/>
  <c r="D211" i="4" s="1"/>
  <c r="P211" i="4" s="1"/>
  <c r="C212" i="4"/>
  <c r="D212" i="4" s="1"/>
  <c r="P212" i="4" s="1"/>
  <c r="C213" i="4"/>
  <c r="D213" i="4" s="1"/>
  <c r="P213" i="4" s="1"/>
  <c r="C214" i="4"/>
  <c r="D214" i="4" s="1"/>
  <c r="P214" i="4" s="1"/>
  <c r="C215" i="4"/>
  <c r="D215" i="4" s="1"/>
  <c r="P215" i="4" s="1"/>
  <c r="C216" i="4"/>
  <c r="D216" i="4" s="1"/>
  <c r="P216" i="4" s="1"/>
  <c r="C217" i="4"/>
  <c r="D217" i="4" s="1"/>
  <c r="P217" i="4" s="1"/>
  <c r="C218" i="4"/>
  <c r="D218" i="4" s="1"/>
  <c r="P218" i="4" s="1"/>
  <c r="C219" i="4"/>
  <c r="D219" i="4" s="1"/>
  <c r="P219" i="4" s="1"/>
  <c r="C220" i="4"/>
  <c r="D220" i="4" s="1"/>
  <c r="P220" i="4" s="1"/>
  <c r="C221" i="4"/>
  <c r="D221" i="4" s="1"/>
  <c r="P221" i="4" s="1"/>
  <c r="C222" i="4"/>
  <c r="D222" i="4" s="1"/>
  <c r="P222" i="4" s="1"/>
  <c r="C223" i="4"/>
  <c r="D223" i="4" s="1"/>
  <c r="P223" i="4" s="1"/>
  <c r="C224" i="4"/>
  <c r="D224" i="4" s="1"/>
  <c r="P224" i="4" s="1"/>
  <c r="C225" i="4"/>
  <c r="D225" i="4" s="1"/>
  <c r="P225" i="4" s="1"/>
  <c r="C226" i="4"/>
  <c r="D226" i="4" s="1"/>
  <c r="P226" i="4" s="1"/>
  <c r="C227" i="4"/>
  <c r="D227" i="4" s="1"/>
  <c r="P227" i="4" s="1"/>
  <c r="C228" i="4"/>
  <c r="D228" i="4" s="1"/>
  <c r="P228" i="4" s="1"/>
  <c r="C229" i="4"/>
  <c r="D229" i="4" s="1"/>
  <c r="P229" i="4" s="1"/>
  <c r="C230" i="4"/>
  <c r="D230" i="4" s="1"/>
  <c r="P230" i="4" s="1"/>
  <c r="C231" i="4"/>
  <c r="D231" i="4" s="1"/>
  <c r="P231" i="4" s="1"/>
  <c r="C232" i="4"/>
  <c r="D232" i="4" s="1"/>
  <c r="P232" i="4" s="1"/>
  <c r="C233" i="4"/>
  <c r="D233" i="4" s="1"/>
  <c r="P233" i="4" s="1"/>
  <c r="C234" i="4"/>
  <c r="D234" i="4" s="1"/>
  <c r="P234" i="4" s="1"/>
  <c r="C235" i="4"/>
  <c r="D235" i="4" s="1"/>
  <c r="P235" i="4" s="1"/>
  <c r="C236" i="4"/>
  <c r="D236" i="4" s="1"/>
  <c r="P236" i="4" s="1"/>
  <c r="C237" i="4"/>
  <c r="D237" i="4" s="1"/>
  <c r="P237" i="4" s="1"/>
  <c r="C238" i="4"/>
  <c r="D238" i="4" s="1"/>
  <c r="P238" i="4" s="1"/>
  <c r="C239" i="4"/>
  <c r="D239" i="4" s="1"/>
  <c r="P239" i="4" s="1"/>
  <c r="C240" i="4"/>
  <c r="D240" i="4" s="1"/>
  <c r="P240" i="4" s="1"/>
  <c r="C241" i="4"/>
  <c r="D241" i="4" s="1"/>
  <c r="P241" i="4" s="1"/>
  <c r="C242" i="4"/>
  <c r="D242" i="4" s="1"/>
  <c r="P242" i="4" s="1"/>
  <c r="C243" i="4"/>
  <c r="D243" i="4" s="1"/>
  <c r="P243" i="4" s="1"/>
  <c r="C244" i="4"/>
  <c r="D244" i="4" s="1"/>
  <c r="P244" i="4" s="1"/>
  <c r="C245" i="4"/>
  <c r="D245" i="4" s="1"/>
  <c r="P245" i="4" s="1"/>
  <c r="C246" i="4"/>
  <c r="D246" i="4" s="1"/>
  <c r="P246" i="4" s="1"/>
  <c r="C248" i="4"/>
  <c r="D248" i="4" s="1"/>
  <c r="P248" i="4" s="1"/>
  <c r="C249" i="4"/>
  <c r="D249" i="4" s="1"/>
  <c r="P249" i="4" s="1"/>
  <c r="C250" i="4"/>
  <c r="D250" i="4" s="1"/>
  <c r="P250" i="4" s="1"/>
  <c r="C251" i="4"/>
  <c r="D251" i="4" s="1"/>
  <c r="P251" i="4" s="1"/>
  <c r="C252" i="4"/>
  <c r="D252" i="4" s="1"/>
  <c r="P252" i="4" s="1"/>
  <c r="C253" i="4"/>
  <c r="D253" i="4" s="1"/>
  <c r="P253" i="4" s="1"/>
  <c r="C254" i="4"/>
  <c r="D254" i="4" s="1"/>
  <c r="P254" i="4" s="1"/>
  <c r="C255" i="4"/>
  <c r="D255" i="4" s="1"/>
  <c r="P255" i="4" s="1"/>
  <c r="C256" i="4"/>
  <c r="D256" i="4" s="1"/>
  <c r="P256" i="4" s="1"/>
  <c r="C257" i="4"/>
  <c r="D257" i="4" s="1"/>
  <c r="P257" i="4" s="1"/>
  <c r="C258" i="4"/>
  <c r="D258" i="4" s="1"/>
  <c r="P258" i="4" s="1"/>
  <c r="C259" i="4"/>
  <c r="D259" i="4" s="1"/>
  <c r="P259" i="4" s="1"/>
  <c r="C260" i="4"/>
  <c r="D260" i="4" s="1"/>
  <c r="P260" i="4" s="1"/>
  <c r="C261" i="4"/>
  <c r="D261" i="4" s="1"/>
  <c r="P261" i="4" s="1"/>
  <c r="C262" i="4"/>
  <c r="D262" i="4" s="1"/>
  <c r="P262" i="4" s="1"/>
  <c r="C263" i="4"/>
  <c r="D263" i="4" s="1"/>
  <c r="P263" i="4" s="1"/>
  <c r="C264" i="4"/>
  <c r="D264" i="4" s="1"/>
  <c r="P264" i="4" s="1"/>
  <c r="C265" i="4"/>
  <c r="D265" i="4" s="1"/>
  <c r="P265" i="4" s="1"/>
  <c r="C266" i="4"/>
  <c r="D266" i="4" s="1"/>
  <c r="P266" i="4" s="1"/>
  <c r="C267" i="4"/>
  <c r="D267" i="4" s="1"/>
  <c r="P267" i="4" s="1"/>
  <c r="C268" i="4"/>
  <c r="D268" i="4" s="1"/>
  <c r="P268" i="4" s="1"/>
  <c r="C269" i="4"/>
  <c r="D269" i="4" s="1"/>
  <c r="P269" i="4" s="1"/>
  <c r="C270" i="4"/>
  <c r="D270" i="4" s="1"/>
  <c r="P270" i="4" s="1"/>
  <c r="C271" i="4"/>
  <c r="D271" i="4" s="1"/>
  <c r="P271" i="4" s="1"/>
  <c r="C272" i="4"/>
  <c r="D272" i="4" s="1"/>
  <c r="P272" i="4" s="1"/>
  <c r="C273" i="4"/>
  <c r="D273" i="4" s="1"/>
  <c r="P273" i="4" s="1"/>
  <c r="C274" i="4"/>
  <c r="D274" i="4" s="1"/>
  <c r="P274" i="4" s="1"/>
  <c r="C275" i="4"/>
  <c r="D275" i="4" s="1"/>
  <c r="P275" i="4" s="1"/>
  <c r="C276" i="4"/>
  <c r="D276" i="4" s="1"/>
  <c r="P276" i="4" s="1"/>
  <c r="C277" i="4"/>
  <c r="D277" i="4" s="1"/>
  <c r="P277" i="4" s="1"/>
  <c r="C278" i="4"/>
  <c r="D278" i="4" s="1"/>
  <c r="P278" i="4" s="1"/>
  <c r="C279" i="4"/>
  <c r="D279" i="4" s="1"/>
  <c r="P279" i="4" s="1"/>
  <c r="C280" i="4"/>
  <c r="D280" i="4" s="1"/>
  <c r="P280" i="4" s="1"/>
  <c r="C281" i="4"/>
  <c r="D281" i="4" s="1"/>
  <c r="P281" i="4" s="1"/>
  <c r="C282" i="4"/>
  <c r="D282" i="4" s="1"/>
  <c r="P282" i="4" s="1"/>
  <c r="C283" i="4"/>
  <c r="D283" i="4" s="1"/>
  <c r="P283" i="4" s="1"/>
  <c r="C284" i="4"/>
  <c r="D284" i="4" s="1"/>
  <c r="P284" i="4" s="1"/>
  <c r="C285" i="4"/>
  <c r="D285" i="4" s="1"/>
  <c r="P285" i="4" s="1"/>
  <c r="C286" i="4"/>
  <c r="D286" i="4" s="1"/>
  <c r="P286" i="4" s="1"/>
  <c r="C287" i="4"/>
  <c r="D287" i="4" s="1"/>
  <c r="P287" i="4" s="1"/>
  <c r="C288" i="4"/>
  <c r="D288" i="4" s="1"/>
  <c r="P288" i="4" s="1"/>
  <c r="C289" i="4"/>
  <c r="D289" i="4" s="1"/>
  <c r="P289" i="4" s="1"/>
  <c r="C290" i="4"/>
  <c r="D290" i="4" s="1"/>
  <c r="P290" i="4" s="1"/>
  <c r="C291" i="4"/>
  <c r="D291" i="4" s="1"/>
  <c r="P291" i="4" s="1"/>
  <c r="C292" i="4"/>
  <c r="D292" i="4" s="1"/>
  <c r="P292" i="4" s="1"/>
  <c r="C293" i="4"/>
  <c r="D293" i="4" s="1"/>
  <c r="P293" i="4" s="1"/>
  <c r="C294" i="4"/>
  <c r="D294" i="4" s="1"/>
  <c r="P294" i="4" s="1"/>
  <c r="C295" i="4"/>
  <c r="D295" i="4" s="1"/>
  <c r="P295" i="4" s="1"/>
  <c r="C296" i="4"/>
  <c r="D296" i="4" s="1"/>
  <c r="P296" i="4" s="1"/>
  <c r="C297" i="4"/>
  <c r="D297" i="4" s="1"/>
  <c r="P297" i="4" s="1"/>
  <c r="C298" i="4"/>
  <c r="D298" i="4" s="1"/>
  <c r="P298" i="4" s="1"/>
  <c r="C299" i="4"/>
  <c r="D299" i="4" s="1"/>
  <c r="P299" i="4" s="1"/>
  <c r="C300" i="4"/>
  <c r="D300" i="4" s="1"/>
  <c r="P300" i="4" s="1"/>
  <c r="C301" i="4"/>
  <c r="D301" i="4" s="1"/>
  <c r="P301" i="4" s="1"/>
  <c r="C302" i="4"/>
  <c r="D302" i="4" s="1"/>
  <c r="P302" i="4" s="1"/>
  <c r="C303" i="4"/>
  <c r="D303" i="4" s="1"/>
  <c r="P303" i="4" s="1"/>
  <c r="C304" i="4"/>
  <c r="D304" i="4" s="1"/>
  <c r="P304" i="4" s="1"/>
  <c r="C305" i="4"/>
  <c r="D305" i="4" s="1"/>
  <c r="P305" i="4" s="1"/>
  <c r="C306" i="4"/>
  <c r="D306" i="4" s="1"/>
  <c r="P306" i="4" s="1"/>
  <c r="C307" i="4"/>
  <c r="D307" i="4" s="1"/>
  <c r="P307" i="4" s="1"/>
  <c r="C308" i="4"/>
  <c r="D308" i="4" s="1"/>
  <c r="P308" i="4" s="1"/>
  <c r="C309" i="4"/>
  <c r="D309" i="4" s="1"/>
  <c r="P309" i="4" s="1"/>
  <c r="C310" i="4"/>
  <c r="D310" i="4" s="1"/>
  <c r="P310" i="4" s="1"/>
  <c r="C311" i="4"/>
  <c r="D311" i="4" s="1"/>
  <c r="P311" i="4" s="1"/>
  <c r="C312" i="4"/>
  <c r="D312" i="4" s="1"/>
  <c r="P312" i="4" s="1"/>
  <c r="C313" i="4"/>
  <c r="D313" i="4" s="1"/>
  <c r="P313" i="4" s="1"/>
  <c r="C314" i="4"/>
  <c r="D314" i="4" s="1"/>
  <c r="P314" i="4" s="1"/>
  <c r="C315" i="4"/>
  <c r="D315" i="4" s="1"/>
  <c r="P315" i="4" s="1"/>
  <c r="C316" i="4"/>
  <c r="D316" i="4" s="1"/>
  <c r="P316" i="4" s="1"/>
  <c r="C317" i="4"/>
  <c r="D317" i="4" s="1"/>
  <c r="P317" i="4" s="1"/>
  <c r="C318" i="4"/>
  <c r="D318" i="4" s="1"/>
  <c r="P318" i="4" s="1"/>
  <c r="C319" i="4"/>
  <c r="D319" i="4" s="1"/>
  <c r="P319" i="4" s="1"/>
  <c r="C320" i="4"/>
  <c r="D320" i="4" s="1"/>
  <c r="P320" i="4" s="1"/>
  <c r="C321" i="4"/>
  <c r="D321" i="4" s="1"/>
  <c r="P321" i="4" s="1"/>
  <c r="C322" i="4"/>
  <c r="D322" i="4" s="1"/>
  <c r="P322" i="4" s="1"/>
  <c r="C323" i="4"/>
  <c r="D323" i="4" s="1"/>
  <c r="P323" i="4" s="1"/>
  <c r="C324" i="4"/>
  <c r="D324" i="4" s="1"/>
  <c r="P324" i="4" s="1"/>
  <c r="C325" i="4"/>
  <c r="D325" i="4" s="1"/>
  <c r="P325" i="4" s="1"/>
  <c r="C326" i="4"/>
  <c r="D326" i="4" s="1"/>
  <c r="P326" i="4" s="1"/>
  <c r="C327" i="4"/>
  <c r="D327" i="4" s="1"/>
  <c r="P327" i="4" s="1"/>
  <c r="C328" i="4"/>
  <c r="D328" i="4" s="1"/>
  <c r="P328" i="4" s="1"/>
  <c r="C329" i="4"/>
  <c r="D329" i="4" s="1"/>
  <c r="P329" i="4" s="1"/>
  <c r="C330" i="4"/>
  <c r="D330" i="4" s="1"/>
  <c r="P330" i="4" s="1"/>
  <c r="C331" i="4"/>
  <c r="D331" i="4" s="1"/>
  <c r="P331" i="4" s="1"/>
  <c r="C332" i="4"/>
  <c r="D332" i="4" s="1"/>
  <c r="P332" i="4" s="1"/>
  <c r="C333" i="4"/>
  <c r="D333" i="4" s="1"/>
  <c r="P333" i="4" s="1"/>
  <c r="C334" i="4"/>
  <c r="D334" i="4" s="1"/>
  <c r="P334" i="4" s="1"/>
  <c r="C335" i="4"/>
  <c r="D335" i="4" s="1"/>
  <c r="P335" i="4" s="1"/>
  <c r="C336" i="4"/>
  <c r="D336" i="4" s="1"/>
  <c r="P336" i="4" s="1"/>
  <c r="C337" i="4"/>
  <c r="D337" i="4" s="1"/>
  <c r="P337" i="4" s="1"/>
  <c r="C338" i="4"/>
  <c r="D338" i="4" s="1"/>
  <c r="P338" i="4" s="1"/>
  <c r="C339" i="4"/>
  <c r="D339" i="4" s="1"/>
  <c r="P339" i="4" s="1"/>
  <c r="C340" i="4"/>
  <c r="D340" i="4" s="1"/>
  <c r="P340" i="4" s="1"/>
  <c r="C341" i="4"/>
  <c r="D341" i="4" s="1"/>
  <c r="P341" i="4" s="1"/>
  <c r="C342" i="4"/>
  <c r="D342" i="4" s="1"/>
  <c r="P342" i="4" s="1"/>
  <c r="C343" i="4"/>
  <c r="D343" i="4" s="1"/>
  <c r="P343" i="4" s="1"/>
  <c r="C344" i="4"/>
  <c r="D344" i="4" s="1"/>
  <c r="P344" i="4" s="1"/>
  <c r="C345" i="4"/>
  <c r="D345" i="4" s="1"/>
  <c r="P345" i="4" s="1"/>
  <c r="C346" i="4"/>
  <c r="D346" i="4" s="1"/>
  <c r="P346" i="4" s="1"/>
  <c r="C347" i="4"/>
  <c r="D347" i="4" s="1"/>
  <c r="P347" i="4" s="1"/>
  <c r="C348" i="4"/>
  <c r="D348" i="4" s="1"/>
  <c r="P348" i="4" s="1"/>
  <c r="C349" i="4"/>
  <c r="D349" i="4" s="1"/>
  <c r="P349" i="4" s="1"/>
  <c r="C350" i="4"/>
  <c r="D350" i="4" s="1"/>
  <c r="P350" i="4" s="1"/>
  <c r="C351" i="4"/>
  <c r="D351" i="4" s="1"/>
  <c r="P351" i="4" s="1"/>
  <c r="C352" i="4"/>
  <c r="D352" i="4" s="1"/>
  <c r="P352" i="4" s="1"/>
  <c r="C353" i="4"/>
  <c r="D353" i="4" s="1"/>
  <c r="P353" i="4" s="1"/>
  <c r="C354" i="4"/>
  <c r="D354" i="4" s="1"/>
  <c r="P354" i="4" s="1"/>
  <c r="C355" i="4"/>
  <c r="D355" i="4" s="1"/>
  <c r="P355" i="4" s="1"/>
  <c r="C356" i="4"/>
  <c r="D356" i="4" s="1"/>
  <c r="P356" i="4" s="1"/>
  <c r="C357" i="4"/>
  <c r="D357" i="4" s="1"/>
  <c r="P357" i="4" s="1"/>
  <c r="C358" i="4"/>
  <c r="D358" i="4" s="1"/>
  <c r="P358" i="4" s="1"/>
  <c r="C359" i="4"/>
  <c r="D359" i="4" s="1"/>
  <c r="P359" i="4" s="1"/>
  <c r="C360" i="4"/>
  <c r="D360" i="4" s="1"/>
  <c r="P360" i="4" s="1"/>
  <c r="C361" i="4"/>
  <c r="D361" i="4" s="1"/>
  <c r="P361" i="4" s="1"/>
  <c r="C362" i="4"/>
  <c r="D362" i="4" s="1"/>
  <c r="P362" i="4" s="1"/>
  <c r="C363" i="4"/>
  <c r="D363" i="4" s="1"/>
  <c r="P363" i="4" s="1"/>
  <c r="C364" i="4"/>
  <c r="D364" i="4" s="1"/>
  <c r="P364" i="4" s="1"/>
  <c r="C365" i="4"/>
  <c r="D365" i="4" s="1"/>
  <c r="P365" i="4" s="1"/>
  <c r="C366" i="4"/>
  <c r="D366" i="4" s="1"/>
  <c r="P366" i="4" s="1"/>
  <c r="C367" i="4"/>
  <c r="D367" i="4" s="1"/>
  <c r="P367" i="4" s="1"/>
  <c r="C368" i="4"/>
  <c r="D368" i="4" s="1"/>
  <c r="P368" i="4" s="1"/>
  <c r="C369" i="4"/>
  <c r="D369" i="4" s="1"/>
  <c r="P369" i="4" s="1"/>
  <c r="C370" i="4"/>
  <c r="D370" i="4" s="1"/>
  <c r="P370" i="4" s="1"/>
  <c r="C371" i="4"/>
  <c r="D371" i="4" s="1"/>
  <c r="P371" i="4" s="1"/>
  <c r="C372" i="4"/>
  <c r="D372" i="4" s="1"/>
  <c r="P372" i="4" s="1"/>
  <c r="C373" i="4"/>
  <c r="D373" i="4" s="1"/>
  <c r="P373" i="4" s="1"/>
  <c r="C374" i="4"/>
  <c r="D374" i="4" s="1"/>
  <c r="P374" i="4" s="1"/>
  <c r="C375" i="4"/>
  <c r="D375" i="4" s="1"/>
  <c r="P375" i="4" s="1"/>
  <c r="C376" i="4"/>
  <c r="D376" i="4" s="1"/>
  <c r="P376" i="4" s="1"/>
  <c r="C377" i="4"/>
  <c r="D377" i="4" s="1"/>
  <c r="P377" i="4" s="1"/>
  <c r="C378" i="4"/>
  <c r="D378" i="4" s="1"/>
  <c r="P378" i="4" s="1"/>
  <c r="C379" i="4"/>
  <c r="D379" i="4" s="1"/>
  <c r="P379" i="4" s="1"/>
  <c r="C380" i="4"/>
  <c r="D380" i="4" s="1"/>
  <c r="P380" i="4" s="1"/>
  <c r="C383" i="4"/>
  <c r="C384" i="4"/>
  <c r="C385" i="4"/>
  <c r="C386" i="4"/>
  <c r="C387" i="4"/>
  <c r="C388" i="4"/>
  <c r="C389" i="4"/>
  <c r="C390" i="4"/>
  <c r="C391" i="4"/>
  <c r="C392" i="4"/>
  <c r="C393" i="4"/>
  <c r="C394" i="4"/>
  <c r="D394" i="4" s="1"/>
  <c r="P394" i="4" s="1"/>
  <c r="C395" i="4"/>
  <c r="D395" i="4" s="1"/>
  <c r="P395" i="4" s="1"/>
  <c r="C396" i="4"/>
  <c r="D396" i="4" s="1"/>
  <c r="P396" i="4" s="1"/>
  <c r="C397" i="4"/>
  <c r="D397" i="4" s="1"/>
  <c r="P397" i="4" s="1"/>
  <c r="C398" i="4"/>
  <c r="D398" i="4" s="1"/>
  <c r="P398" i="4" s="1"/>
  <c r="C399" i="4"/>
  <c r="D399" i="4" s="1"/>
  <c r="P399" i="4" s="1"/>
  <c r="C400" i="4"/>
  <c r="D400" i="4" s="1"/>
  <c r="P400" i="4" s="1"/>
  <c r="C401" i="4"/>
  <c r="D401" i="4" s="1"/>
  <c r="P401" i="4" s="1"/>
  <c r="C402" i="4"/>
  <c r="D402" i="4" s="1"/>
  <c r="P402" i="4" s="1"/>
  <c r="C403" i="4"/>
  <c r="D403" i="4" s="1"/>
  <c r="P403" i="4" s="1"/>
  <c r="C404" i="4"/>
  <c r="D404" i="4" s="1"/>
  <c r="P404" i="4" s="1"/>
  <c r="C405" i="4"/>
  <c r="D405" i="4" s="1"/>
  <c r="P405" i="4" s="1"/>
  <c r="C406" i="4"/>
  <c r="D406" i="4" s="1"/>
  <c r="P406" i="4" s="1"/>
  <c r="C407" i="4"/>
  <c r="D407" i="4" s="1"/>
  <c r="P407" i="4" s="1"/>
  <c r="C408" i="4"/>
  <c r="D408" i="4" s="1"/>
  <c r="P408" i="4" s="1"/>
  <c r="C409" i="4"/>
  <c r="D409" i="4" s="1"/>
  <c r="P409" i="4" s="1"/>
  <c r="G367" i="4"/>
  <c r="E336" i="4"/>
  <c r="F245" i="4"/>
  <c r="F246" i="4"/>
  <c r="D387" i="4" l="1"/>
  <c r="D383" i="4"/>
  <c r="D390" i="4"/>
  <c r="D386" i="4"/>
  <c r="D391" i="4"/>
  <c r="D393" i="4"/>
  <c r="D389" i="4"/>
  <c r="D385" i="4"/>
  <c r="D392" i="4"/>
  <c r="D388" i="4"/>
  <c r="D384" i="4"/>
  <c r="G370" i="4"/>
  <c r="G214" i="4"/>
  <c r="G215" i="4"/>
  <c r="G216" i="4"/>
  <c r="G218" i="4"/>
  <c r="G219" i="4"/>
  <c r="G220" i="4"/>
  <c r="G221" i="4"/>
  <c r="G222" i="4"/>
  <c r="G223" i="4"/>
  <c r="G224" i="4"/>
  <c r="G225" i="4"/>
  <c r="G226" i="4"/>
  <c r="G227" i="4"/>
  <c r="G228" i="4"/>
  <c r="G229" i="4"/>
  <c r="G230" i="4"/>
  <c r="G231" i="4"/>
  <c r="G232" i="4"/>
  <c r="G233" i="4"/>
  <c r="G234" i="4"/>
  <c r="G235" i="4"/>
  <c r="G236" i="4"/>
  <c r="G237" i="4"/>
  <c r="G238" i="4"/>
  <c r="G239" i="4"/>
  <c r="G240" i="4"/>
  <c r="G241" i="4"/>
  <c r="G242" i="4"/>
  <c r="G243" i="4"/>
  <c r="G244" i="4"/>
  <c r="G245" i="4"/>
  <c r="G246" i="4"/>
  <c r="G247" i="4"/>
  <c r="G248" i="4"/>
  <c r="G249" i="4"/>
  <c r="G250" i="4"/>
  <c r="G251" i="4"/>
  <c r="G252" i="4"/>
  <c r="G253" i="4"/>
  <c r="G254" i="4"/>
  <c r="G255" i="4"/>
  <c r="G256" i="4"/>
  <c r="G257" i="4"/>
  <c r="G258" i="4"/>
  <c r="G259" i="4"/>
  <c r="G260" i="4"/>
  <c r="G261" i="4"/>
  <c r="G262" i="4"/>
  <c r="G263" i="4"/>
  <c r="G264" i="4"/>
  <c r="G265" i="4"/>
  <c r="G266" i="4"/>
  <c r="G267" i="4"/>
  <c r="G268" i="4"/>
  <c r="G269" i="4"/>
  <c r="G270" i="4"/>
  <c r="G271" i="4"/>
  <c r="G272" i="4"/>
  <c r="G273" i="4"/>
  <c r="G274" i="4"/>
  <c r="G275" i="4"/>
  <c r="G276" i="4"/>
  <c r="G277" i="4"/>
  <c r="G278" i="4"/>
  <c r="G279" i="4"/>
  <c r="G280" i="4"/>
  <c r="G281" i="4"/>
  <c r="G282" i="4"/>
  <c r="G283" i="4"/>
  <c r="G284" i="4"/>
  <c r="G285" i="4"/>
  <c r="G286" i="4"/>
  <c r="G287" i="4"/>
  <c r="G288" i="4"/>
  <c r="G289" i="4"/>
  <c r="G290" i="4"/>
  <c r="G291" i="4"/>
  <c r="G292" i="4"/>
  <c r="G293" i="4"/>
  <c r="G295" i="4"/>
  <c r="G296" i="4"/>
  <c r="G297" i="4"/>
  <c r="G298" i="4"/>
  <c r="G299" i="4"/>
  <c r="G300" i="4"/>
  <c r="G301" i="4"/>
  <c r="G302" i="4"/>
  <c r="G303" i="4"/>
  <c r="G304" i="4"/>
  <c r="G305" i="4"/>
  <c r="G306" i="4"/>
  <c r="G307" i="4"/>
  <c r="G308" i="4"/>
  <c r="G309" i="4"/>
  <c r="G310" i="4"/>
  <c r="G311" i="4"/>
  <c r="G312" i="4"/>
  <c r="G313" i="4"/>
  <c r="G314" i="4"/>
  <c r="G315" i="4"/>
  <c r="G316" i="4"/>
  <c r="G317" i="4"/>
  <c r="G318" i="4"/>
  <c r="G319" i="4"/>
  <c r="G320" i="4"/>
  <c r="G321" i="4"/>
  <c r="G322" i="4"/>
  <c r="G323" i="4"/>
  <c r="G324" i="4"/>
  <c r="G325" i="4"/>
  <c r="G326" i="4"/>
  <c r="G327" i="4"/>
  <c r="G328" i="4"/>
  <c r="G329" i="4"/>
  <c r="G330" i="4"/>
  <c r="G331" i="4"/>
  <c r="G332" i="4"/>
  <c r="G333" i="4"/>
  <c r="G334" i="4"/>
  <c r="G335" i="4"/>
  <c r="G336" i="4"/>
  <c r="G337" i="4"/>
  <c r="G338" i="4"/>
  <c r="G339" i="4"/>
  <c r="G340" i="4"/>
  <c r="G341" i="4"/>
  <c r="G342" i="4"/>
  <c r="G343" i="4"/>
  <c r="G344" i="4"/>
  <c r="G345" i="4"/>
  <c r="G346" i="4"/>
  <c r="G347" i="4"/>
  <c r="G348" i="4"/>
  <c r="G349" i="4"/>
  <c r="G350" i="4"/>
  <c r="G351" i="4"/>
  <c r="G352" i="4"/>
  <c r="G353" i="4"/>
  <c r="G354" i="4"/>
  <c r="G355" i="4"/>
  <c r="G356" i="4"/>
  <c r="G357" i="4"/>
  <c r="G358" i="4"/>
  <c r="G359" i="4"/>
  <c r="G360" i="4"/>
  <c r="G361" i="4"/>
  <c r="G362" i="4"/>
  <c r="G363" i="4"/>
  <c r="G364" i="4"/>
  <c r="G365" i="4"/>
  <c r="G366" i="4"/>
  <c r="G368" i="4"/>
  <c r="G369" i="4"/>
  <c r="G371" i="4"/>
  <c r="G372" i="4"/>
  <c r="G373" i="4"/>
  <c r="G374" i="4"/>
  <c r="G375" i="4"/>
  <c r="G376" i="4"/>
  <c r="G377" i="4"/>
  <c r="G378" i="4"/>
  <c r="G379" i="4"/>
  <c r="G380" i="4"/>
  <c r="G383" i="4"/>
  <c r="G384" i="4"/>
  <c r="G385" i="4"/>
  <c r="G386" i="4"/>
  <c r="G387" i="4"/>
  <c r="G388" i="4"/>
  <c r="G389" i="4"/>
  <c r="G390" i="4"/>
  <c r="G391" i="4"/>
  <c r="G392" i="4"/>
  <c r="G393" i="4"/>
  <c r="G394" i="4"/>
  <c r="G395" i="4"/>
  <c r="G396" i="4"/>
  <c r="G397" i="4"/>
  <c r="G398" i="4"/>
  <c r="G399" i="4"/>
  <c r="G400" i="4"/>
  <c r="G401" i="4"/>
  <c r="G402" i="4"/>
  <c r="G403" i="4"/>
  <c r="G404" i="4"/>
  <c r="G405" i="4"/>
  <c r="G406" i="4"/>
  <c r="G407" i="4"/>
  <c r="G408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G213" i="4"/>
  <c r="G194" i="4"/>
  <c r="G197" i="4"/>
  <c r="E185" i="4"/>
  <c r="E186" i="4"/>
  <c r="E187" i="4"/>
  <c r="E184" i="4"/>
  <c r="E188" i="4"/>
  <c r="E189" i="4"/>
  <c r="E190" i="4"/>
  <c r="E191" i="4"/>
  <c r="E192" i="4"/>
  <c r="E193" i="4"/>
  <c r="E194" i="4"/>
  <c r="E195" i="4"/>
  <c r="E196" i="4"/>
  <c r="E197" i="4"/>
  <c r="E198" i="4"/>
  <c r="E199" i="4"/>
  <c r="E200" i="4"/>
  <c r="E201" i="4"/>
  <c r="E202" i="4"/>
  <c r="E203" i="4"/>
  <c r="E204" i="4"/>
  <c r="E205" i="4"/>
  <c r="E206" i="4"/>
  <c r="E207" i="4"/>
  <c r="E208" i="4"/>
  <c r="E209" i="4"/>
  <c r="E210" i="4"/>
  <c r="E211" i="4"/>
  <c r="E212" i="4"/>
  <c r="E213" i="4"/>
  <c r="E214" i="4"/>
  <c r="E216" i="4"/>
  <c r="E217" i="4"/>
  <c r="E218" i="4"/>
  <c r="E219" i="4"/>
  <c r="E220" i="4"/>
  <c r="E221" i="4"/>
  <c r="E222" i="4"/>
  <c r="E223" i="4"/>
  <c r="E224" i="4"/>
  <c r="E225" i="4"/>
  <c r="E226" i="4"/>
  <c r="E227" i="4"/>
  <c r="E228" i="4"/>
  <c r="E229" i="4"/>
  <c r="E230" i="4"/>
  <c r="E231" i="4"/>
  <c r="E232" i="4"/>
  <c r="E233" i="4"/>
  <c r="E234" i="4"/>
  <c r="E235" i="4"/>
  <c r="E236" i="4"/>
  <c r="E237" i="4"/>
  <c r="E238" i="4"/>
  <c r="E239" i="4"/>
  <c r="E240" i="4"/>
  <c r="E241" i="4"/>
  <c r="E242" i="4"/>
  <c r="E243" i="4"/>
  <c r="E244" i="4"/>
  <c r="E245" i="4"/>
  <c r="E246" i="4"/>
  <c r="E247" i="4"/>
  <c r="E248" i="4"/>
  <c r="E249" i="4"/>
  <c r="E250" i="4"/>
  <c r="E251" i="4"/>
  <c r="E252" i="4"/>
  <c r="E253" i="4"/>
  <c r="E254" i="4"/>
  <c r="E255" i="4"/>
  <c r="E256" i="4"/>
  <c r="E257" i="4"/>
  <c r="E258" i="4"/>
  <c r="E259" i="4"/>
  <c r="E260" i="4"/>
  <c r="E261" i="4"/>
  <c r="E262" i="4"/>
  <c r="E263" i="4"/>
  <c r="E264" i="4"/>
  <c r="E265" i="4"/>
  <c r="E266" i="4"/>
  <c r="E267" i="4"/>
  <c r="E268" i="4"/>
  <c r="E269" i="4"/>
  <c r="E270" i="4"/>
  <c r="E271" i="4"/>
  <c r="E272" i="4"/>
  <c r="E273" i="4"/>
  <c r="E274" i="4"/>
  <c r="E275" i="4"/>
  <c r="E276" i="4"/>
  <c r="E277" i="4"/>
  <c r="E278" i="4"/>
  <c r="E279" i="4"/>
  <c r="E280" i="4"/>
  <c r="E281" i="4"/>
  <c r="E282" i="4"/>
  <c r="E283" i="4"/>
  <c r="E284" i="4"/>
  <c r="E285" i="4"/>
  <c r="E286" i="4"/>
  <c r="E287" i="4"/>
  <c r="E288" i="4"/>
  <c r="E289" i="4"/>
  <c r="E290" i="4"/>
  <c r="E291" i="4"/>
  <c r="E292" i="4"/>
  <c r="E293" i="4"/>
  <c r="E294" i="4"/>
  <c r="E295" i="4"/>
  <c r="E296" i="4"/>
  <c r="E297" i="4"/>
  <c r="E298" i="4"/>
  <c r="E299" i="4"/>
  <c r="E300" i="4"/>
  <c r="E301" i="4"/>
  <c r="E302" i="4"/>
  <c r="E303" i="4"/>
  <c r="E304" i="4"/>
  <c r="E305" i="4"/>
  <c r="E306" i="4"/>
  <c r="E307" i="4"/>
  <c r="E308" i="4"/>
  <c r="E309" i="4"/>
  <c r="E310" i="4"/>
  <c r="E311" i="4"/>
  <c r="E312" i="4"/>
  <c r="E313" i="4"/>
  <c r="E314" i="4"/>
  <c r="E315" i="4"/>
  <c r="E316" i="4"/>
  <c r="E317" i="4"/>
  <c r="E318" i="4"/>
  <c r="E319" i="4"/>
  <c r="E320" i="4"/>
  <c r="E321" i="4"/>
  <c r="E322" i="4"/>
  <c r="E323" i="4"/>
  <c r="E324" i="4"/>
  <c r="E325" i="4"/>
  <c r="E326" i="4"/>
  <c r="E327" i="4"/>
  <c r="E328" i="4"/>
  <c r="E329" i="4"/>
  <c r="E330" i="4"/>
  <c r="E331" i="4"/>
  <c r="E332" i="4"/>
  <c r="E333" i="4"/>
  <c r="E334" i="4"/>
  <c r="E335" i="4"/>
  <c r="E337" i="4"/>
  <c r="E338" i="4"/>
  <c r="E339" i="4"/>
  <c r="E340" i="4"/>
  <c r="E341" i="4"/>
  <c r="E342" i="4"/>
  <c r="E343" i="4"/>
  <c r="E344" i="4"/>
  <c r="E345" i="4"/>
  <c r="E346" i="4"/>
  <c r="E347" i="4"/>
  <c r="E348" i="4"/>
  <c r="E349" i="4"/>
  <c r="E350" i="4"/>
  <c r="E351" i="4"/>
  <c r="E352" i="4"/>
  <c r="E353" i="4"/>
  <c r="E354" i="4"/>
  <c r="E355" i="4"/>
  <c r="E356" i="4"/>
  <c r="E357" i="4"/>
  <c r="E358" i="4"/>
  <c r="E359" i="4"/>
  <c r="E360" i="4"/>
  <c r="E361" i="4"/>
  <c r="E362" i="4"/>
  <c r="E363" i="4"/>
  <c r="E364" i="4"/>
  <c r="E365" i="4"/>
  <c r="E366" i="4"/>
  <c r="E367" i="4"/>
  <c r="E368" i="4"/>
  <c r="E369" i="4"/>
  <c r="E370" i="4"/>
  <c r="E371" i="4"/>
  <c r="E372" i="4"/>
  <c r="E373" i="4"/>
  <c r="E374" i="4"/>
  <c r="E375" i="4"/>
  <c r="E376" i="4"/>
  <c r="E377" i="4"/>
  <c r="E378" i="4"/>
  <c r="E379" i="4"/>
  <c r="E179" i="4"/>
  <c r="E180" i="4"/>
  <c r="E181" i="4"/>
  <c r="E182" i="4"/>
  <c r="E183" i="4"/>
  <c r="E176" i="4"/>
  <c r="E173" i="4"/>
  <c r="E170" i="4"/>
  <c r="E167" i="4"/>
  <c r="E164" i="4"/>
  <c r="E165" i="4"/>
  <c r="E163" i="4"/>
  <c r="G167" i="4"/>
  <c r="E161" i="4"/>
  <c r="E162" i="4"/>
  <c r="E166" i="4"/>
  <c r="E168" i="4"/>
  <c r="E169" i="4"/>
  <c r="E171" i="4"/>
  <c r="E172" i="4"/>
  <c r="E174" i="4"/>
  <c r="E175" i="4"/>
  <c r="E177" i="4"/>
  <c r="E178" i="4"/>
  <c r="G161" i="4"/>
  <c r="G162" i="4"/>
  <c r="G163" i="4"/>
  <c r="G164" i="4"/>
  <c r="G165" i="4"/>
  <c r="G166" i="4"/>
  <c r="G168" i="4"/>
  <c r="G169" i="4"/>
  <c r="G170" i="4"/>
  <c r="G171" i="4"/>
  <c r="G172" i="4"/>
  <c r="G173" i="4"/>
  <c r="G174" i="4"/>
  <c r="G175" i="4"/>
  <c r="G176" i="4"/>
  <c r="G177" i="4"/>
  <c r="G178" i="4"/>
  <c r="G179" i="4"/>
  <c r="G180" i="4"/>
  <c r="G181" i="4"/>
  <c r="G182" i="4"/>
  <c r="G183" i="4"/>
  <c r="G184" i="4"/>
  <c r="G185" i="4"/>
  <c r="G186" i="4"/>
  <c r="G187" i="4"/>
  <c r="G188" i="4"/>
  <c r="G189" i="4"/>
  <c r="G190" i="4"/>
  <c r="G191" i="4"/>
  <c r="G192" i="4"/>
  <c r="G193" i="4"/>
  <c r="G195" i="4"/>
  <c r="G196" i="4"/>
  <c r="G198" i="4"/>
  <c r="G199" i="4"/>
  <c r="G200" i="4"/>
  <c r="G201" i="4"/>
  <c r="G202" i="4"/>
  <c r="G203" i="4"/>
  <c r="G204" i="4"/>
  <c r="G205" i="4"/>
  <c r="G206" i="4"/>
  <c r="G207" i="4"/>
  <c r="G208" i="4"/>
  <c r="G209" i="4"/>
  <c r="G210" i="4"/>
  <c r="G211" i="4"/>
  <c r="G212" i="4"/>
  <c r="E154" i="4"/>
  <c r="E155" i="4"/>
  <c r="E156" i="4"/>
  <c r="E157" i="4"/>
  <c r="E158" i="4"/>
  <c r="E159" i="4"/>
  <c r="E160" i="4"/>
  <c r="G156" i="4"/>
  <c r="G157" i="4"/>
  <c r="G158" i="4"/>
  <c r="G159" i="4"/>
  <c r="G160" i="4"/>
  <c r="E149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49" i="4"/>
  <c r="G155" i="4"/>
  <c r="G154" i="4"/>
  <c r="G149" i="4"/>
  <c r="F153" i="4"/>
  <c r="E145" i="4"/>
  <c r="E146" i="4"/>
  <c r="E147" i="4"/>
  <c r="E148" i="4"/>
  <c r="E150" i="4"/>
  <c r="E151" i="4"/>
  <c r="E152" i="4"/>
  <c r="E143" i="4"/>
  <c r="E144" i="4"/>
  <c r="E153" i="4"/>
  <c r="G141" i="4"/>
  <c r="G142" i="4"/>
  <c r="G143" i="4"/>
  <c r="G144" i="4"/>
  <c r="G145" i="4"/>
  <c r="G146" i="4"/>
  <c r="G147" i="4"/>
  <c r="G148" i="4"/>
  <c r="G150" i="4"/>
  <c r="G151" i="4"/>
  <c r="G152" i="4"/>
  <c r="G153" i="4"/>
  <c r="F141" i="4"/>
  <c r="F142" i="4"/>
  <c r="F143" i="4"/>
  <c r="F144" i="4"/>
  <c r="F145" i="4"/>
  <c r="F146" i="4"/>
  <c r="F147" i="4"/>
  <c r="F148" i="4"/>
  <c r="F150" i="4"/>
  <c r="F151" i="4"/>
  <c r="F152" i="4"/>
  <c r="F6" i="4"/>
  <c r="P388" i="4" l="1"/>
  <c r="P385" i="4"/>
  <c r="P383" i="4"/>
  <c r="P386" i="4"/>
  <c r="P384" i="4"/>
  <c r="P392" i="4"/>
  <c r="P389" i="4"/>
  <c r="P391" i="4"/>
  <c r="P390" i="4"/>
  <c r="P387" i="4"/>
  <c r="P393" i="4"/>
  <c r="C107" i="4"/>
  <c r="D107" i="4" s="1"/>
  <c r="P107" i="4" s="1"/>
  <c r="C108" i="4"/>
  <c r="D108" i="4" s="1"/>
  <c r="P108" i="4" s="1"/>
  <c r="C109" i="4"/>
  <c r="D109" i="4" s="1"/>
  <c r="P109" i="4" s="1"/>
  <c r="C110" i="4"/>
  <c r="D110" i="4" s="1"/>
  <c r="P110" i="4" s="1"/>
  <c r="C111" i="4"/>
  <c r="D111" i="4" s="1"/>
  <c r="P111" i="4" s="1"/>
  <c r="C112" i="4"/>
  <c r="D112" i="4" s="1"/>
  <c r="P112" i="4" s="1"/>
  <c r="C113" i="4"/>
  <c r="D113" i="4" s="1"/>
  <c r="P113" i="4" s="1"/>
  <c r="C114" i="4"/>
  <c r="D114" i="4" s="1"/>
  <c r="P114" i="4" s="1"/>
  <c r="C115" i="4"/>
  <c r="D115" i="4" s="1"/>
  <c r="P115" i="4" s="1"/>
  <c r="C116" i="4"/>
  <c r="D116" i="4" s="1"/>
  <c r="P116" i="4" s="1"/>
  <c r="C117" i="4"/>
  <c r="D117" i="4" s="1"/>
  <c r="P117" i="4" s="1"/>
  <c r="C118" i="4"/>
  <c r="D118" i="4" s="1"/>
  <c r="P118" i="4" s="1"/>
  <c r="C119" i="4"/>
  <c r="D119" i="4" s="1"/>
  <c r="P119" i="4" s="1"/>
  <c r="C120" i="4"/>
  <c r="D120" i="4" s="1"/>
  <c r="P120" i="4" s="1"/>
  <c r="C121" i="4"/>
  <c r="D121" i="4" s="1"/>
  <c r="P121" i="4" s="1"/>
  <c r="C122" i="4"/>
  <c r="D122" i="4" s="1"/>
  <c r="P122" i="4" s="1"/>
  <c r="C123" i="4"/>
  <c r="D123" i="4" s="1"/>
  <c r="P123" i="4" s="1"/>
  <c r="C124" i="4"/>
  <c r="D124" i="4" s="1"/>
  <c r="P124" i="4" s="1"/>
  <c r="C125" i="4"/>
  <c r="D125" i="4" s="1"/>
  <c r="P125" i="4" s="1"/>
  <c r="C126" i="4"/>
  <c r="D126" i="4" s="1"/>
  <c r="P126" i="4" s="1"/>
  <c r="C127" i="4"/>
  <c r="D127" i="4" s="1"/>
  <c r="P127" i="4" s="1"/>
  <c r="C128" i="4"/>
  <c r="D128" i="4" s="1"/>
  <c r="P128" i="4" s="1"/>
  <c r="C129" i="4"/>
  <c r="D129" i="4" s="1"/>
  <c r="P129" i="4" s="1"/>
  <c r="C130" i="4"/>
  <c r="D130" i="4" s="1"/>
  <c r="P130" i="4" s="1"/>
  <c r="C131" i="4"/>
  <c r="D131" i="4" s="1"/>
  <c r="P131" i="4" s="1"/>
  <c r="C132" i="4"/>
  <c r="D132" i="4" s="1"/>
  <c r="P132" i="4" s="1"/>
  <c r="C133" i="4"/>
  <c r="D133" i="4" s="1"/>
  <c r="P133" i="4" s="1"/>
  <c r="C134" i="4"/>
  <c r="D134" i="4" s="1"/>
  <c r="P134" i="4" s="1"/>
  <c r="C135" i="4"/>
  <c r="D135" i="4" s="1"/>
  <c r="P135" i="4" s="1"/>
  <c r="C136" i="4"/>
  <c r="D136" i="4" s="1"/>
  <c r="P136" i="4" s="1"/>
  <c r="C137" i="4"/>
  <c r="D137" i="4" s="1"/>
  <c r="P137" i="4" s="1"/>
  <c r="C138" i="4"/>
  <c r="D138" i="4" s="1"/>
  <c r="P138" i="4" s="1"/>
  <c r="C139" i="4"/>
  <c r="D139" i="4" s="1"/>
  <c r="P139" i="4" s="1"/>
  <c r="C140" i="4"/>
  <c r="D140" i="4" s="1"/>
  <c r="P140" i="4" s="1"/>
  <c r="C141" i="4"/>
  <c r="D141" i="4" s="1"/>
  <c r="P141" i="4" s="1"/>
  <c r="C142" i="4"/>
  <c r="D142" i="4" s="1"/>
  <c r="P142" i="4" s="1"/>
  <c r="C143" i="4"/>
  <c r="D143" i="4" s="1"/>
  <c r="P143" i="4" s="1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C61" i="4"/>
  <c r="C62" i="4"/>
  <c r="C63" i="4"/>
  <c r="C64" i="4"/>
  <c r="C65" i="4"/>
  <c r="C66" i="4"/>
  <c r="C67" i="4"/>
  <c r="C68" i="4"/>
  <c r="C69" i="4"/>
  <c r="C70" i="4"/>
  <c r="C71" i="4"/>
  <c r="C72" i="4"/>
  <c r="C73" i="4"/>
  <c r="C74" i="4"/>
  <c r="C75" i="4"/>
  <c r="C76" i="4"/>
  <c r="C77" i="4"/>
  <c r="C78" i="4"/>
  <c r="C79" i="4"/>
  <c r="C80" i="4"/>
  <c r="C81" i="4"/>
  <c r="C82" i="4"/>
  <c r="C83" i="4"/>
  <c r="C84" i="4"/>
  <c r="C85" i="4"/>
  <c r="C86" i="4"/>
  <c r="C90" i="4"/>
  <c r="C91" i="4"/>
  <c r="D91" i="4" s="1"/>
  <c r="C93" i="4"/>
  <c r="C94" i="4"/>
  <c r="C95" i="4"/>
  <c r="C96" i="4"/>
  <c r="C97" i="4"/>
  <c r="D97" i="4" s="1"/>
  <c r="P97" i="4" s="1"/>
  <c r="C98" i="4"/>
  <c r="D98" i="4" s="1"/>
  <c r="P98" i="4" s="1"/>
  <c r="C99" i="4"/>
  <c r="D99" i="4" s="1"/>
  <c r="P99" i="4" s="1"/>
  <c r="C100" i="4"/>
  <c r="D100" i="4" s="1"/>
  <c r="P100" i="4" s="1"/>
  <c r="C101" i="4"/>
  <c r="D101" i="4" s="1"/>
  <c r="P101" i="4" s="1"/>
  <c r="C102" i="4"/>
  <c r="D102" i="4" s="1"/>
  <c r="P102" i="4" s="1"/>
  <c r="C103" i="4"/>
  <c r="D103" i="4" s="1"/>
  <c r="P103" i="4" s="1"/>
  <c r="C104" i="4"/>
  <c r="D104" i="4" s="1"/>
  <c r="P104" i="4" s="1"/>
  <c r="C105" i="4"/>
  <c r="D105" i="4" s="1"/>
  <c r="P105" i="4" s="1"/>
  <c r="C106" i="4"/>
  <c r="D106" i="4" s="1"/>
  <c r="P106" i="4" s="1"/>
  <c r="C6" i="4"/>
  <c r="D6" i="4" s="1"/>
  <c r="P6" i="4" s="1"/>
  <c r="G17" i="4"/>
  <c r="G18" i="4"/>
  <c r="G19" i="4"/>
  <c r="G20" i="4"/>
  <c r="G21" i="4"/>
  <c r="G22" i="4"/>
  <c r="G23" i="4"/>
  <c r="G24" i="4"/>
  <c r="G25" i="4"/>
  <c r="G26" i="4"/>
  <c r="G27" i="4"/>
  <c r="G28" i="4"/>
  <c r="G29" i="4"/>
  <c r="G30" i="4"/>
  <c r="G31" i="4"/>
  <c r="G32" i="4"/>
  <c r="G33" i="4"/>
  <c r="G34" i="4"/>
  <c r="G35" i="4"/>
  <c r="G36" i="4"/>
  <c r="G37" i="4"/>
  <c r="G38" i="4"/>
  <c r="G39" i="4"/>
  <c r="G40" i="4"/>
  <c r="G41" i="4"/>
  <c r="G42" i="4"/>
  <c r="G43" i="4"/>
  <c r="G44" i="4"/>
  <c r="G45" i="4"/>
  <c r="G46" i="4"/>
  <c r="G47" i="4"/>
  <c r="G48" i="4"/>
  <c r="G49" i="4"/>
  <c r="G50" i="4"/>
  <c r="G51" i="4"/>
  <c r="G52" i="4"/>
  <c r="G53" i="4"/>
  <c r="G54" i="4"/>
  <c r="G55" i="4"/>
  <c r="G56" i="4"/>
  <c r="G57" i="4"/>
  <c r="G58" i="4"/>
  <c r="G59" i="4"/>
  <c r="G60" i="4"/>
  <c r="G61" i="4"/>
  <c r="G62" i="4"/>
  <c r="G63" i="4"/>
  <c r="G64" i="4"/>
  <c r="G65" i="4"/>
  <c r="G66" i="4"/>
  <c r="G67" i="4"/>
  <c r="G68" i="4"/>
  <c r="G70" i="4"/>
  <c r="G71" i="4"/>
  <c r="G72" i="4"/>
  <c r="G73" i="4"/>
  <c r="G74" i="4"/>
  <c r="G75" i="4"/>
  <c r="G76" i="4"/>
  <c r="G77" i="4"/>
  <c r="G78" i="4"/>
  <c r="G79" i="4"/>
  <c r="G80" i="4"/>
  <c r="G81" i="4"/>
  <c r="G82" i="4"/>
  <c r="G83" i="4"/>
  <c r="G84" i="4"/>
  <c r="G85" i="4"/>
  <c r="G86" i="4"/>
  <c r="G90" i="4"/>
  <c r="G91" i="4"/>
  <c r="G92" i="4"/>
  <c r="G93" i="4"/>
  <c r="G94" i="4"/>
  <c r="G95" i="4"/>
  <c r="G96" i="4"/>
  <c r="G97" i="4"/>
  <c r="G98" i="4"/>
  <c r="G99" i="4"/>
  <c r="G100" i="4"/>
  <c r="G101" i="4"/>
  <c r="G102" i="4"/>
  <c r="G103" i="4"/>
  <c r="G104" i="4"/>
  <c r="G105" i="4"/>
  <c r="G107" i="4"/>
  <c r="G108" i="4"/>
  <c r="G109" i="4"/>
  <c r="G110" i="4"/>
  <c r="G111" i="4"/>
  <c r="G112" i="4"/>
  <c r="G113" i="4"/>
  <c r="G114" i="4"/>
  <c r="G115" i="4"/>
  <c r="G116" i="4"/>
  <c r="G117" i="4"/>
  <c r="G118" i="4"/>
  <c r="G119" i="4"/>
  <c r="G120" i="4"/>
  <c r="G121" i="4"/>
  <c r="G122" i="4"/>
  <c r="G123" i="4"/>
  <c r="G124" i="4"/>
  <c r="G125" i="4"/>
  <c r="G127" i="4"/>
  <c r="G128" i="4"/>
  <c r="G129" i="4"/>
  <c r="G130" i="4"/>
  <c r="G131" i="4"/>
  <c r="G132" i="4"/>
  <c r="G133" i="4"/>
  <c r="G134" i="4"/>
  <c r="G135" i="4"/>
  <c r="G136" i="4"/>
  <c r="G137" i="4"/>
  <c r="G138" i="4"/>
  <c r="G139" i="4"/>
  <c r="G140" i="4"/>
  <c r="G7" i="4"/>
  <c r="G8" i="4"/>
  <c r="G9" i="4"/>
  <c r="G10" i="4"/>
  <c r="G11" i="4"/>
  <c r="G12" i="4"/>
  <c r="G13" i="4"/>
  <c r="G14" i="4"/>
  <c r="G15" i="4"/>
  <c r="G16" i="4"/>
  <c r="G6" i="4"/>
  <c r="F7" i="4"/>
  <c r="F8" i="4"/>
  <c r="F9" i="4"/>
  <c r="F10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8" i="4"/>
  <c r="F119" i="4"/>
  <c r="F120" i="4"/>
  <c r="F121" i="4"/>
  <c r="F122" i="4"/>
  <c r="F123" i="4"/>
  <c r="F124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E27" i="4"/>
  <c r="E28" i="4"/>
  <c r="E29" i="4"/>
  <c r="E30" i="4"/>
  <c r="E31" i="4"/>
  <c r="E32" i="4"/>
  <c r="E33" i="4"/>
  <c r="E34" i="4"/>
  <c r="E35" i="4"/>
  <c r="E36" i="4"/>
  <c r="E37" i="4"/>
  <c r="E38" i="4"/>
  <c r="E39" i="4"/>
  <c r="E40" i="4"/>
  <c r="E41" i="4"/>
  <c r="E42" i="4"/>
  <c r="E43" i="4"/>
  <c r="E44" i="4"/>
  <c r="E47" i="4"/>
  <c r="E48" i="4"/>
  <c r="E49" i="4"/>
  <c r="E50" i="4"/>
  <c r="E51" i="4"/>
  <c r="E52" i="4"/>
  <c r="E53" i="4"/>
  <c r="E54" i="4"/>
  <c r="E55" i="4"/>
  <c r="E56" i="4"/>
  <c r="E57" i="4"/>
  <c r="E58" i="4"/>
  <c r="E59" i="4"/>
  <c r="E60" i="4"/>
  <c r="E61" i="4"/>
  <c r="E62" i="4"/>
  <c r="E63" i="4"/>
  <c r="E64" i="4"/>
  <c r="E65" i="4"/>
  <c r="E66" i="4"/>
  <c r="E67" i="4"/>
  <c r="E68" i="4"/>
  <c r="E69" i="4"/>
  <c r="E70" i="4"/>
  <c r="E71" i="4"/>
  <c r="E72" i="4"/>
  <c r="E73" i="4"/>
  <c r="E74" i="4"/>
  <c r="E75" i="4"/>
  <c r="E76" i="4"/>
  <c r="E77" i="4"/>
  <c r="E78" i="4"/>
  <c r="E79" i="4"/>
  <c r="E80" i="4"/>
  <c r="E81" i="4"/>
  <c r="E82" i="4"/>
  <c r="E83" i="4"/>
  <c r="E84" i="4"/>
  <c r="E85" i="4"/>
  <c r="E86" i="4"/>
  <c r="E90" i="4"/>
  <c r="E91" i="4"/>
  <c r="E92" i="4"/>
  <c r="E93" i="4"/>
  <c r="E94" i="4"/>
  <c r="E95" i="4"/>
  <c r="E96" i="4"/>
  <c r="E97" i="4"/>
  <c r="E98" i="4"/>
  <c r="E99" i="4"/>
  <c r="E100" i="4"/>
  <c r="E101" i="4"/>
  <c r="E102" i="4"/>
  <c r="E103" i="4"/>
  <c r="E104" i="4"/>
  <c r="E105" i="4"/>
  <c r="E106" i="4"/>
  <c r="E107" i="4"/>
  <c r="E108" i="4"/>
  <c r="E109" i="4"/>
  <c r="E110" i="4"/>
  <c r="E111" i="4"/>
  <c r="E112" i="4"/>
  <c r="E113" i="4"/>
  <c r="E114" i="4"/>
  <c r="E115" i="4"/>
  <c r="E116" i="4"/>
  <c r="E117" i="4"/>
  <c r="E118" i="4"/>
  <c r="E119" i="4"/>
  <c r="E120" i="4"/>
  <c r="E121" i="4"/>
  <c r="E122" i="4"/>
  <c r="E123" i="4"/>
  <c r="E124" i="4"/>
  <c r="E125" i="4"/>
  <c r="E126" i="4"/>
  <c r="E127" i="4"/>
  <c r="E128" i="4"/>
  <c r="E129" i="4"/>
  <c r="E130" i="4"/>
  <c r="E131" i="4"/>
  <c r="E132" i="4"/>
  <c r="E133" i="4"/>
  <c r="E134" i="4"/>
  <c r="E135" i="4"/>
  <c r="E136" i="4"/>
  <c r="E137" i="4"/>
  <c r="E138" i="4"/>
  <c r="E139" i="4"/>
  <c r="E140" i="4"/>
  <c r="E141" i="4"/>
  <c r="E142" i="4"/>
  <c r="E26" i="4"/>
  <c r="E25" i="4"/>
  <c r="P91" i="4" l="1"/>
  <c r="D95" i="4"/>
  <c r="D85" i="4"/>
  <c r="D81" i="4"/>
  <c r="D77" i="4"/>
  <c r="D73" i="4"/>
  <c r="D69" i="4"/>
  <c r="D65" i="4"/>
  <c r="D61" i="4"/>
  <c r="D57" i="4"/>
  <c r="D53" i="4"/>
  <c r="D49" i="4"/>
  <c r="D45" i="4"/>
  <c r="D41" i="4"/>
  <c r="D37" i="4"/>
  <c r="D33" i="4"/>
  <c r="D29" i="4"/>
  <c r="D25" i="4"/>
  <c r="D21" i="4"/>
  <c r="D17" i="4"/>
  <c r="D13" i="4"/>
  <c r="D9" i="4"/>
  <c r="D94" i="4"/>
  <c r="D90" i="4"/>
  <c r="D84" i="4"/>
  <c r="D80" i="4"/>
  <c r="D76" i="4"/>
  <c r="D72" i="4"/>
  <c r="D68" i="4"/>
  <c r="D64" i="4"/>
  <c r="D60" i="4"/>
  <c r="D56" i="4"/>
  <c r="D52" i="4"/>
  <c r="D48" i="4"/>
  <c r="D44" i="4"/>
  <c r="D40" i="4"/>
  <c r="D36" i="4"/>
  <c r="D32" i="4"/>
  <c r="D28" i="4"/>
  <c r="D24" i="4"/>
  <c r="D20" i="4"/>
  <c r="D16" i="4"/>
  <c r="D12" i="4"/>
  <c r="D8" i="4"/>
  <c r="D93" i="4"/>
  <c r="D83" i="4"/>
  <c r="D79" i="4"/>
  <c r="D75" i="4"/>
  <c r="D71" i="4"/>
  <c r="D67" i="4"/>
  <c r="D63" i="4"/>
  <c r="D59" i="4"/>
  <c r="D55" i="4"/>
  <c r="D51" i="4"/>
  <c r="D47" i="4"/>
  <c r="D43" i="4"/>
  <c r="D39" i="4"/>
  <c r="D35" i="4"/>
  <c r="D31" i="4"/>
  <c r="D27" i="4"/>
  <c r="D23" i="4"/>
  <c r="D19" i="4"/>
  <c r="D15" i="4"/>
  <c r="D11" i="4"/>
  <c r="D7" i="4"/>
  <c r="D96" i="4"/>
  <c r="D86" i="4"/>
  <c r="D82" i="4"/>
  <c r="D78" i="4"/>
  <c r="D74" i="4"/>
  <c r="D70" i="4"/>
  <c r="D66" i="4"/>
  <c r="D62" i="4"/>
  <c r="D58" i="4"/>
  <c r="D54" i="4"/>
  <c r="D50" i="4"/>
  <c r="D46" i="4"/>
  <c r="D42" i="4"/>
  <c r="D38" i="4"/>
  <c r="D34" i="4"/>
  <c r="D30" i="4"/>
  <c r="D26" i="4"/>
  <c r="D22" i="4"/>
  <c r="D18" i="4"/>
  <c r="D14" i="4"/>
  <c r="D10" i="4"/>
  <c r="E8" i="4"/>
  <c r="E9" i="4"/>
  <c r="E10" i="4"/>
  <c r="E11" i="4"/>
  <c r="E12" i="4"/>
  <c r="E13" i="4"/>
  <c r="E14" i="4"/>
  <c r="E15" i="4"/>
  <c r="E16" i="4"/>
  <c r="E17" i="4"/>
  <c r="E18" i="4"/>
  <c r="E19" i="4"/>
  <c r="E20" i="4"/>
  <c r="E21" i="4"/>
  <c r="E22" i="4"/>
  <c r="E23" i="4"/>
  <c r="E24" i="4"/>
  <c r="E7" i="4"/>
  <c r="E6" i="4"/>
  <c r="P18" i="4" l="1"/>
  <c r="P34" i="4"/>
  <c r="P50" i="4"/>
  <c r="P66" i="4"/>
  <c r="P82" i="4"/>
  <c r="P19" i="4"/>
  <c r="P35" i="4"/>
  <c r="P51" i="4"/>
  <c r="P67" i="4"/>
  <c r="P83" i="4"/>
  <c r="P16" i="4"/>
  <c r="P32" i="4"/>
  <c r="P48" i="4"/>
  <c r="P64" i="4"/>
  <c r="P80" i="4"/>
  <c r="P9" i="4"/>
  <c r="P25" i="4"/>
  <c r="P41" i="4"/>
  <c r="P65" i="4"/>
  <c r="P14" i="4"/>
  <c r="P30" i="4"/>
  <c r="P46" i="4"/>
  <c r="P62" i="4"/>
  <c r="P70" i="4"/>
  <c r="P86" i="4"/>
  <c r="P7" i="4"/>
  <c r="P15" i="4"/>
  <c r="P23" i="4"/>
  <c r="P31" i="4"/>
  <c r="P39" i="4"/>
  <c r="P47" i="4"/>
  <c r="P55" i="4"/>
  <c r="P63" i="4"/>
  <c r="P71" i="4"/>
  <c r="P79" i="4"/>
  <c r="P93" i="4"/>
  <c r="P12" i="4"/>
  <c r="P20" i="4"/>
  <c r="P28" i="4"/>
  <c r="P36" i="4"/>
  <c r="P44" i="4"/>
  <c r="P52" i="4"/>
  <c r="P60" i="4"/>
  <c r="P68" i="4"/>
  <c r="P76" i="4"/>
  <c r="P84" i="4"/>
  <c r="P94" i="4"/>
  <c r="P13" i="4"/>
  <c r="P21" i="4"/>
  <c r="P29" i="4"/>
  <c r="P37" i="4"/>
  <c r="P45" i="4"/>
  <c r="P53" i="4"/>
  <c r="P61" i="4"/>
  <c r="P69" i="4"/>
  <c r="P77" i="4"/>
  <c r="P85" i="4"/>
  <c r="P10" i="4"/>
  <c r="P26" i="4"/>
  <c r="P42" i="4"/>
  <c r="P58" i="4"/>
  <c r="P74" i="4"/>
  <c r="P96" i="4"/>
  <c r="P11" i="4"/>
  <c r="P27" i="4"/>
  <c r="P43" i="4"/>
  <c r="P59" i="4"/>
  <c r="P75" i="4"/>
  <c r="P8" i="4"/>
  <c r="P24" i="4"/>
  <c r="P40" i="4"/>
  <c r="P56" i="4"/>
  <c r="P72" i="4"/>
  <c r="P90" i="4"/>
  <c r="P17" i="4"/>
  <c r="P33" i="4"/>
  <c r="P49" i="4"/>
  <c r="P57" i="4"/>
  <c r="P73" i="4"/>
  <c r="P81" i="4"/>
  <c r="P95" i="4"/>
  <c r="P22" i="4"/>
  <c r="P38" i="4"/>
  <c r="P54" i="4"/>
  <c r="P78" i="4"/>
</calcChain>
</file>

<file path=xl/sharedStrings.xml><?xml version="1.0" encoding="utf-8"?>
<sst xmlns="http://schemas.openxmlformats.org/spreadsheetml/2006/main" count="17489" uniqueCount="2091">
  <si>
    <t>Foto</t>
  </si>
  <si>
    <t>Type</t>
  </si>
  <si>
    <t>K6</t>
  </si>
  <si>
    <t>K7</t>
  </si>
  <si>
    <t>K8</t>
  </si>
  <si>
    <t>K9</t>
  </si>
  <si>
    <t xml:space="preserve">Nama Barang </t>
  </si>
  <si>
    <t xml:space="preserve">Harga </t>
  </si>
  <si>
    <t>Donati Office Chair DO-126 Series Fabric 24</t>
  </si>
  <si>
    <t>-</t>
  </si>
  <si>
    <t>Rp 1.000.000,-</t>
  </si>
  <si>
    <t>Kursi Staff Donati TRAVI 2 - BLACK</t>
  </si>
  <si>
    <t>Rp 950.000,-</t>
  </si>
  <si>
    <t>K2</t>
  </si>
  <si>
    <t>K1</t>
  </si>
  <si>
    <t>Rp -</t>
  </si>
  <si>
    <t>K4</t>
  </si>
  <si>
    <t>Kursi Kantor Ceylon 4 Black</t>
  </si>
  <si>
    <t>Rp 460.000.-</t>
  </si>
  <si>
    <t>Donati Kursi Kantor DO-591 G BLACK</t>
  </si>
  <si>
    <t>Rp 780.000,-</t>
  </si>
  <si>
    <t>Bangku Plastik Lion Star</t>
  </si>
  <si>
    <t>Rp 100.000.-</t>
  </si>
  <si>
    <t>Kursi Isabel 300TT - Hitam</t>
  </si>
  <si>
    <t>Rp 600.000.-</t>
  </si>
  <si>
    <t>Rp 235.000.-</t>
  </si>
  <si>
    <t>Neo Flyx Kursi Banquet - Hitam</t>
  </si>
  <si>
    <t>K10</t>
  </si>
  <si>
    <t>Subaru SB-502 Kursi Kantor</t>
  </si>
  <si>
    <t>M1</t>
  </si>
  <si>
    <t>M2</t>
  </si>
  <si>
    <t>No</t>
  </si>
  <si>
    <t>Nomor Barang</t>
  </si>
  <si>
    <t xml:space="preserve">Tahun </t>
  </si>
  <si>
    <t>No. Asset</t>
  </si>
  <si>
    <t xml:space="preserve">Keterangan </t>
  </si>
  <si>
    <t>Nama</t>
  </si>
  <si>
    <t>001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</si>
  <si>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</si>
  <si>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</si>
  <si>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</si>
  <si>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</si>
  <si>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</si>
  <si>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</si>
  <si>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</si>
  <si>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</si>
  <si>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</si>
  <si>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</si>
  <si>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</si>
  <si>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</si>
  <si>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</si>
  <si>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</si>
  <si>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</si>
  <si>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</si>
  <si>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</si>
  <si>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</si>
  <si>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</si>
  <si>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</si>
  <si>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</si>
  <si>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</si>
  <si>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</si>
  <si>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</si>
  <si>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PT BONECOM TRICOM PLANT 5</t>
  </si>
  <si>
    <t>AC2</t>
  </si>
  <si>
    <t xml:space="preserve">MEJA </t>
  </si>
  <si>
    <t xml:space="preserve">KURSI </t>
  </si>
  <si>
    <t xml:space="preserve">WASTAFEL </t>
  </si>
  <si>
    <t xml:space="preserve">KANTIN </t>
  </si>
  <si>
    <t>ZK1</t>
  </si>
  <si>
    <t xml:space="preserve">GA 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</si>
  <si>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</si>
  <si>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</si>
  <si>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</si>
  <si>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</si>
  <si>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</si>
  <si>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</si>
  <si>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</si>
  <si>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</si>
  <si>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</si>
  <si>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</si>
  <si>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</si>
  <si>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</si>
  <si>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</si>
  <si>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</si>
  <si>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</si>
  <si>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</si>
  <si>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</si>
  <si>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</si>
  <si>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</si>
  <si>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</si>
  <si>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</si>
  <si>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</si>
  <si>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</si>
  <si>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</si>
  <si>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</si>
  <si>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</si>
  <si>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</si>
  <si>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</si>
  <si>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</si>
  <si>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</si>
  <si>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</si>
  <si>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</si>
  <si>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</si>
  <si>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</si>
  <si>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</si>
  <si>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01</t>
  </si>
  <si>
    <t>02</t>
  </si>
  <si>
    <t>03</t>
  </si>
  <si>
    <t>04</t>
  </si>
  <si>
    <t>05</t>
  </si>
  <si>
    <t>06</t>
  </si>
  <si>
    <t>07</t>
  </si>
  <si>
    <t>08</t>
  </si>
  <si>
    <t>09</t>
  </si>
  <si>
    <t>10</t>
  </si>
  <si>
    <t>11</t>
  </si>
  <si>
    <t>12</t>
  </si>
  <si>
    <t>13</t>
  </si>
  <si>
    <t>14</t>
  </si>
  <si>
    <t>15</t>
  </si>
  <si>
    <t>16</t>
  </si>
  <si>
    <t>17</t>
  </si>
  <si>
    <t>18</t>
  </si>
  <si>
    <t>19</t>
  </si>
  <si>
    <t>20</t>
  </si>
  <si>
    <t>21</t>
  </si>
  <si>
    <t>22</t>
  </si>
  <si>
    <t>23</t>
  </si>
  <si>
    <t>24</t>
  </si>
  <si>
    <t>25</t>
  </si>
  <si>
    <t>26</t>
  </si>
  <si>
    <t>27</t>
  </si>
  <si>
    <t>28</t>
  </si>
  <si>
    <t>29</t>
  </si>
  <si>
    <t>30</t>
  </si>
  <si>
    <t>31</t>
  </si>
  <si>
    <t>32</t>
  </si>
  <si>
    <t>33</t>
  </si>
  <si>
    <t>34</t>
  </si>
  <si>
    <t>35</t>
  </si>
  <si>
    <t>36</t>
  </si>
  <si>
    <t>37</t>
  </si>
  <si>
    <t>38</t>
  </si>
  <si>
    <t>39</t>
  </si>
  <si>
    <t>40</t>
  </si>
  <si>
    <t>41</t>
  </si>
  <si>
    <t>42</t>
  </si>
  <si>
    <t>43</t>
  </si>
  <si>
    <t>44</t>
  </si>
  <si>
    <t>45</t>
  </si>
  <si>
    <t>46</t>
  </si>
  <si>
    <t>47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</si>
  <si>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</si>
  <si>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</si>
  <si>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</si>
  <si>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</si>
  <si>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</si>
  <si>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</si>
  <si>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</si>
  <si>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</si>
  <si>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</si>
  <si>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</si>
  <si>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</si>
  <si>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</si>
  <si>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</si>
  <si>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</si>
  <si>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</si>
  <si>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</si>
  <si>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</si>
  <si>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</si>
  <si>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</si>
  <si>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</si>
  <si>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</si>
  <si>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</si>
  <si>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</si>
  <si>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</si>
  <si>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</si>
  <si>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</si>
  <si>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</si>
  <si>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</si>
  <si>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</si>
  <si>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</si>
  <si>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</si>
  <si>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</si>
  <si>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</si>
  <si>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</si>
  <si>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</si>
  <si>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</si>
  <si>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</si>
  <si>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</si>
  <si>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</si>
  <si>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</si>
  <si>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88</t>
  </si>
  <si>
    <t>89</t>
  </si>
  <si>
    <t xml:space="preserve">LIST ASET ALL AREA </t>
  </si>
  <si>
    <t>K11</t>
  </si>
  <si>
    <t>LO1</t>
  </si>
  <si>
    <t>TB1</t>
  </si>
  <si>
    <t>TS1</t>
  </si>
  <si>
    <t xml:space="preserve">LEMARI </t>
  </si>
  <si>
    <t xml:space="preserve">RANJANG PASIEN </t>
  </si>
  <si>
    <t xml:space="preserve">LEMARI OBAT </t>
  </si>
  <si>
    <t xml:space="preserve">KLINIK </t>
  </si>
  <si>
    <t>/</t>
  </si>
  <si>
    <t xml:space="preserve">BTI </t>
  </si>
  <si>
    <t xml:space="preserve">MUSHOLA </t>
  </si>
  <si>
    <t xml:space="preserve">KURSI MIMBAR </t>
  </si>
  <si>
    <t xml:space="preserve">BOX </t>
  </si>
  <si>
    <t xml:space="preserve">KARPET MUSHOLA </t>
  </si>
  <si>
    <t>AM1</t>
  </si>
  <si>
    <t>M3</t>
  </si>
  <si>
    <t xml:space="preserve">ARJUNA </t>
  </si>
  <si>
    <t>BTV1</t>
  </si>
  <si>
    <t xml:space="preserve">Update Opname </t>
  </si>
  <si>
    <t>22 Oktober 2022</t>
  </si>
  <si>
    <t xml:space="preserve">AC </t>
  </si>
  <si>
    <t xml:space="preserve"> </t>
  </si>
  <si>
    <t>KL1</t>
  </si>
  <si>
    <t>MW1</t>
  </si>
  <si>
    <t>KP1</t>
  </si>
  <si>
    <t>JD3</t>
  </si>
  <si>
    <t>K3</t>
  </si>
  <si>
    <t>K5</t>
  </si>
  <si>
    <t xml:space="preserve">KODE BARANG </t>
  </si>
  <si>
    <t xml:space="preserve">NAMA BARANG </t>
  </si>
  <si>
    <t>M4</t>
  </si>
  <si>
    <t>MEJA</t>
  </si>
  <si>
    <t>AC1</t>
  </si>
  <si>
    <t xml:space="preserve">AC 2 PK </t>
  </si>
  <si>
    <t xml:space="preserve">AC 1 PK </t>
  </si>
  <si>
    <t xml:space="preserve">WHITEBOARD </t>
  </si>
  <si>
    <t xml:space="preserve">LACI DORONG </t>
  </si>
  <si>
    <t xml:space="preserve">RP1 </t>
  </si>
  <si>
    <t xml:space="preserve">TIMBANGAN BERAT BADAN </t>
  </si>
  <si>
    <t>LA1</t>
  </si>
  <si>
    <t>MBR1</t>
  </si>
  <si>
    <t xml:space="preserve">LEMARI MIMBAR </t>
  </si>
  <si>
    <t>KM1</t>
  </si>
  <si>
    <t xml:space="preserve">AMPLI MHUSOLA </t>
  </si>
  <si>
    <t>LM1</t>
  </si>
  <si>
    <t xml:space="preserve">LEMARI MUKENA </t>
  </si>
  <si>
    <t xml:space="preserve">TELEVISI </t>
  </si>
  <si>
    <t>KT2</t>
  </si>
  <si>
    <t>KT1</t>
  </si>
  <si>
    <t>061</t>
  </si>
  <si>
    <t>062</t>
  </si>
  <si>
    <t>063</t>
  </si>
  <si>
    <t>064</t>
  </si>
  <si>
    <t>LD1</t>
  </si>
  <si>
    <t xml:space="preserve">KITCHEN SET </t>
  </si>
  <si>
    <t>KOTAK  TISSUE 250'S</t>
  </si>
  <si>
    <t xml:space="preserve">KOTAK TISSUE MINYAK </t>
  </si>
  <si>
    <t>KS1</t>
  </si>
  <si>
    <t xml:space="preserve">LEMARI AMPLI </t>
  </si>
  <si>
    <t xml:space="preserve">KULKAS </t>
  </si>
  <si>
    <t xml:space="preserve">MICROWIVE </t>
  </si>
  <si>
    <t xml:space="preserve">KURSI PANTRY </t>
  </si>
  <si>
    <t xml:space="preserve">MEJA PANTRY </t>
  </si>
  <si>
    <t xml:space="preserve">JAM </t>
  </si>
  <si>
    <t xml:space="preserve">MEJA MEETING  </t>
  </si>
  <si>
    <t>MEJA MEETING 3</t>
  </si>
  <si>
    <t xml:space="preserve">TELEVISI SEDANG </t>
  </si>
  <si>
    <t xml:space="preserve">LEMARI PIAGAM </t>
  </si>
  <si>
    <t>LUKISAN 1</t>
  </si>
  <si>
    <t xml:space="preserve">MEJA KACA </t>
  </si>
  <si>
    <t xml:space="preserve">ART </t>
  </si>
  <si>
    <t>TANAMAN HIAS</t>
  </si>
  <si>
    <t>JAM DINDING 2</t>
  </si>
  <si>
    <t>JAM DINDING 1</t>
  </si>
  <si>
    <t xml:space="preserve">KURSI LIPAT </t>
  </si>
  <si>
    <t xml:space="preserve">JAM DINDING 3 </t>
  </si>
  <si>
    <t>MEJA MEETING 2</t>
  </si>
  <si>
    <t>DISPLAY PRODUCT 2</t>
  </si>
  <si>
    <t>DISPLAY PRODUCT 1</t>
  </si>
  <si>
    <t>DISPLAY PRODUCT 3</t>
  </si>
  <si>
    <t>ART</t>
  </si>
  <si>
    <t xml:space="preserve">WAYANG </t>
  </si>
  <si>
    <t xml:space="preserve">LEMARI FILE 2 </t>
  </si>
  <si>
    <t xml:space="preserve">AC 1/2 PK </t>
  </si>
  <si>
    <t xml:space="preserve">AC2 </t>
  </si>
  <si>
    <t xml:space="preserve">KURSI STAFF </t>
  </si>
  <si>
    <t xml:space="preserve">KURSI TUNGGU LOBI </t>
  </si>
  <si>
    <t xml:space="preserve">KURSI PASIEN </t>
  </si>
  <si>
    <t xml:space="preserve">KURSI TUNGGU MUSHOLA </t>
  </si>
  <si>
    <t>M5</t>
  </si>
  <si>
    <t>M6</t>
  </si>
  <si>
    <t>M7</t>
  </si>
  <si>
    <t>M8</t>
  </si>
  <si>
    <t>M9</t>
  </si>
  <si>
    <t>M10</t>
  </si>
  <si>
    <t>M11</t>
  </si>
  <si>
    <t>M12</t>
  </si>
  <si>
    <t>M13</t>
  </si>
  <si>
    <t xml:space="preserve">OTHER </t>
  </si>
  <si>
    <t xml:space="preserve">KODE </t>
  </si>
  <si>
    <t>TEMPAT SAMPAH 2</t>
  </si>
  <si>
    <t>TEMPAT SAMPAH 1</t>
  </si>
  <si>
    <t xml:space="preserve">TEMPAT SAMPAH 3 </t>
  </si>
  <si>
    <t>KR10</t>
  </si>
  <si>
    <t>KR11</t>
  </si>
  <si>
    <t>KR12</t>
  </si>
  <si>
    <t>KR13</t>
  </si>
  <si>
    <t>LM10</t>
  </si>
  <si>
    <t>LM11</t>
  </si>
  <si>
    <t>LM12</t>
  </si>
  <si>
    <t>LM13</t>
  </si>
  <si>
    <t>LM14</t>
  </si>
  <si>
    <t>MJ10</t>
  </si>
  <si>
    <t>MJ11</t>
  </si>
  <si>
    <t>MJ12</t>
  </si>
  <si>
    <t>MJ13</t>
  </si>
  <si>
    <t>AC01</t>
  </si>
  <si>
    <t>AC02</t>
  </si>
  <si>
    <t>AC03</t>
  </si>
  <si>
    <t>AR01</t>
  </si>
  <si>
    <t>AR02</t>
  </si>
  <si>
    <t>AR03</t>
  </si>
  <si>
    <t>BX01</t>
  </si>
  <si>
    <t>BX02</t>
  </si>
  <si>
    <t>BX03</t>
  </si>
  <si>
    <t>BX04</t>
  </si>
  <si>
    <t>BX05</t>
  </si>
  <si>
    <t>JM01</t>
  </si>
  <si>
    <t>JM02</t>
  </si>
  <si>
    <t>JM03</t>
  </si>
  <si>
    <t>KR01</t>
  </si>
  <si>
    <t>KR02</t>
  </si>
  <si>
    <t>KR03</t>
  </si>
  <si>
    <t>KR04</t>
  </si>
  <si>
    <t>KR05</t>
  </si>
  <si>
    <t>KR06</t>
  </si>
  <si>
    <t>KR07</t>
  </si>
  <si>
    <t>KR08</t>
  </si>
  <si>
    <t>KR09</t>
  </si>
  <si>
    <t>OR01</t>
  </si>
  <si>
    <t>OR02</t>
  </si>
  <si>
    <t>OR03</t>
  </si>
  <si>
    <t>OR04</t>
  </si>
  <si>
    <t>OR05</t>
  </si>
  <si>
    <t>OR06</t>
  </si>
  <si>
    <t>OR07</t>
  </si>
  <si>
    <t>LM01</t>
  </si>
  <si>
    <t>LM02</t>
  </si>
  <si>
    <t>LM03</t>
  </si>
  <si>
    <t>LM04</t>
  </si>
  <si>
    <t>LM05</t>
  </si>
  <si>
    <t>LM06</t>
  </si>
  <si>
    <t>LM07</t>
  </si>
  <si>
    <t>LM08</t>
  </si>
  <si>
    <t>LM09</t>
  </si>
  <si>
    <t>MJ01</t>
  </si>
  <si>
    <t>MJ02</t>
  </si>
  <si>
    <t>MJ03</t>
  </si>
  <si>
    <t>MJ04</t>
  </si>
  <si>
    <t>MJ05</t>
  </si>
  <si>
    <t>MJ06</t>
  </si>
  <si>
    <t>MJ07</t>
  </si>
  <si>
    <t>MJ08</t>
  </si>
  <si>
    <t>MJ09</t>
  </si>
  <si>
    <t>TV01</t>
  </si>
  <si>
    <t>TV02</t>
  </si>
  <si>
    <t>TV03</t>
  </si>
  <si>
    <t>TV04</t>
  </si>
  <si>
    <t>TV05</t>
  </si>
  <si>
    <t>MEJA MEETING 4</t>
  </si>
  <si>
    <t>MEJA MEETING 5</t>
  </si>
  <si>
    <t>M14</t>
  </si>
  <si>
    <t>MJ14</t>
  </si>
  <si>
    <t>MEJA KANTIN 1</t>
  </si>
  <si>
    <t>MEJA KANTIN 2</t>
  </si>
  <si>
    <t>M15</t>
  </si>
  <si>
    <t>MJ15</t>
  </si>
  <si>
    <t xml:space="preserve">MEJA PINGPONG </t>
  </si>
  <si>
    <t xml:space="preserve">Kode Barang </t>
  </si>
  <si>
    <t>MEJA MANAGER 01</t>
  </si>
  <si>
    <t>MEJA GENERAL MANAGER 02</t>
  </si>
  <si>
    <t>KR14</t>
  </si>
  <si>
    <t xml:space="preserve">PANABOARD </t>
  </si>
  <si>
    <t xml:space="preserve">TELEVISI BESAR </t>
  </si>
  <si>
    <t>BRACKET TV 01</t>
  </si>
  <si>
    <t>BRACKET TV 02</t>
  </si>
  <si>
    <t xml:space="preserve">Meja kantin warna Putih </t>
  </si>
  <si>
    <t>Meja kantin warna biru &amp; Coklat</t>
  </si>
  <si>
    <t>90</t>
  </si>
  <si>
    <t>91</t>
  </si>
  <si>
    <t>92</t>
  </si>
  <si>
    <t>93</t>
  </si>
  <si>
    <t>94</t>
  </si>
  <si>
    <t>95</t>
  </si>
  <si>
    <t>96</t>
  </si>
  <si>
    <t>97</t>
  </si>
  <si>
    <t>98</t>
  </si>
  <si>
    <t>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</si>
  <si>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</si>
  <si>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</si>
  <si>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</si>
  <si>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</si>
  <si>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</si>
  <si>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</si>
  <si>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</si>
  <si>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</si>
  <si>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</si>
  <si>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</si>
  <si>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</si>
  <si>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</si>
  <si>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</si>
  <si>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</si>
  <si>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</si>
  <si>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</si>
  <si>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</si>
  <si>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</si>
  <si>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</si>
  <si>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</si>
  <si>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</si>
  <si>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</si>
  <si>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</si>
  <si>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</si>
  <si>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</si>
  <si>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</si>
  <si>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</si>
  <si>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</si>
  <si>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</si>
  <si>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</si>
  <si>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</si>
  <si>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</si>
  <si>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</si>
  <si>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</si>
  <si>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</si>
  <si>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</si>
  <si>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</si>
  <si>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</si>
  <si>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</si>
  <si>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 xml:space="preserve">PERALATAN </t>
  </si>
  <si>
    <t>BX06</t>
  </si>
  <si>
    <t>TEMPAT SAMPAH 4</t>
  </si>
  <si>
    <t>KURSI MEETING 1</t>
  </si>
  <si>
    <t>KURSI MEETING 2</t>
  </si>
  <si>
    <t xml:space="preserve">BIMA </t>
  </si>
  <si>
    <t xml:space="preserve">TELEVISI KECIL </t>
  </si>
  <si>
    <t xml:space="preserve">YUDISTIRA </t>
  </si>
  <si>
    <t>MJ16</t>
  </si>
  <si>
    <t xml:space="preserve">TRAINING </t>
  </si>
  <si>
    <t>MEJA STAFF 1</t>
  </si>
  <si>
    <t>MEJA STAFF 2</t>
  </si>
  <si>
    <t>MJ17</t>
  </si>
  <si>
    <t>MJ18</t>
  </si>
  <si>
    <t xml:space="preserve">MEJA RESEPSIONIS </t>
  </si>
  <si>
    <t xml:space="preserve">LOBBY </t>
  </si>
  <si>
    <t>LEMARI FILE 1</t>
  </si>
  <si>
    <t xml:space="preserve">KBS DELIVERY </t>
  </si>
  <si>
    <t xml:space="preserve">R SPAREPART </t>
  </si>
  <si>
    <t>BRANGKAS 1</t>
  </si>
  <si>
    <t>BRANGKAS 2</t>
  </si>
  <si>
    <t>LM15</t>
  </si>
  <si>
    <t>LM16</t>
  </si>
  <si>
    <t>LM17</t>
  </si>
  <si>
    <t>MEJA BULAT 2</t>
  </si>
  <si>
    <t>MEJA BULAT 1</t>
  </si>
  <si>
    <t>IT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</si>
  <si>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</si>
  <si>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</si>
  <si>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</si>
  <si>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</si>
  <si>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</si>
  <si>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</si>
  <si>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</si>
  <si>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</si>
  <si>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</si>
  <si>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</si>
  <si>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</si>
  <si>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</si>
  <si>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</si>
  <si>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</si>
  <si>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</si>
  <si>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</si>
  <si>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</si>
  <si>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</si>
  <si>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</si>
  <si>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</si>
  <si>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</si>
  <si>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</si>
  <si>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</si>
  <si>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</si>
  <si>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</si>
  <si>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</si>
  <si>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</si>
  <si>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</si>
  <si>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</si>
  <si>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</si>
  <si>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</si>
  <si>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</si>
  <si>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</si>
  <si>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</si>
  <si>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</si>
  <si>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</si>
  <si>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</si>
  <si>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</si>
  <si>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</si>
  <si>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</si>
  <si>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</si>
  <si>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</si>
  <si>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</si>
  <si>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</si>
  <si>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</si>
  <si>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</si>
  <si>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</si>
  <si>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</si>
  <si>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</si>
  <si>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</si>
  <si>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</si>
  <si>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</si>
  <si>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</si>
  <si>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</si>
  <si>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</si>
  <si>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</si>
  <si>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</si>
  <si>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</si>
  <si>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</si>
  <si>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</si>
  <si>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</si>
  <si>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200</t>
  </si>
  <si>
    <t>201</t>
  </si>
  <si>
    <t>202</t>
  </si>
  <si>
    <t>203</t>
  </si>
  <si>
    <t>204</t>
  </si>
  <si>
    <t>205</t>
  </si>
  <si>
    <t>206</t>
  </si>
  <si>
    <t>207</t>
  </si>
  <si>
    <t>208</t>
  </si>
  <si>
    <t>209</t>
  </si>
  <si>
    <t>210</t>
  </si>
  <si>
    <t>211</t>
  </si>
  <si>
    <t>212</t>
  </si>
  <si>
    <t>213</t>
  </si>
  <si>
    <t>214</t>
  </si>
  <si>
    <t>215</t>
  </si>
  <si>
    <t>216</t>
  </si>
  <si>
    <t>217</t>
  </si>
  <si>
    <t>218</t>
  </si>
  <si>
    <t>219</t>
  </si>
  <si>
    <t>220</t>
  </si>
  <si>
    <t>221</t>
  </si>
  <si>
    <t>222</t>
  </si>
  <si>
    <t>223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</si>
  <si>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</si>
  <si>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</si>
  <si>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</si>
  <si>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</si>
  <si>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</si>
  <si>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</si>
  <si>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</si>
  <si>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</si>
  <si>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</si>
  <si>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</si>
  <si>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</si>
  <si>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</si>
  <si>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</si>
  <si>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</si>
  <si>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</si>
  <si>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</si>
  <si>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</si>
  <si>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</si>
  <si>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</si>
  <si>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</si>
  <si>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</si>
  <si>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</si>
  <si>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</si>
  <si>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</si>
  <si>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</si>
  <si>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</si>
  <si>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250</t>
  </si>
  <si>
    <t>251</t>
  </si>
  <si>
    <t>252</t>
  </si>
  <si>
    <t>253</t>
  </si>
  <si>
    <t>254</t>
  </si>
  <si>
    <t>255</t>
  </si>
  <si>
    <t>256</t>
  </si>
  <si>
    <t>257</t>
  </si>
  <si>
    <t>258</t>
  </si>
  <si>
    <t>259</t>
  </si>
  <si>
    <t>260</t>
  </si>
  <si>
    <t>261</t>
  </si>
  <si>
    <t>262</t>
  </si>
  <si>
    <t>263</t>
  </si>
  <si>
    <t>264</t>
  </si>
  <si>
    <t>265</t>
  </si>
  <si>
    <t>266</t>
  </si>
  <si>
    <t>267</t>
  </si>
  <si>
    <t>268</t>
  </si>
  <si>
    <t>269</t>
  </si>
  <si>
    <t>270</t>
  </si>
  <si>
    <t>271</t>
  </si>
  <si>
    <t>272</t>
  </si>
  <si>
    <t>273</t>
  </si>
  <si>
    <t>274</t>
  </si>
  <si>
    <t>275</t>
  </si>
  <si>
    <t>276</t>
  </si>
  <si>
    <t>277</t>
  </si>
  <si>
    <t>278</t>
  </si>
  <si>
    <t>279</t>
  </si>
  <si>
    <t>280</t>
  </si>
  <si>
    <t>281</t>
  </si>
  <si>
    <t>282</t>
  </si>
  <si>
    <t>283</t>
  </si>
  <si>
    <t>284</t>
  </si>
  <si>
    <t>285</t>
  </si>
  <si>
    <t>286</t>
  </si>
  <si>
    <t>287</t>
  </si>
  <si>
    <t>288</t>
  </si>
  <si>
    <t>289</t>
  </si>
  <si>
    <t>290</t>
  </si>
  <si>
    <t>291</t>
  </si>
  <si>
    <t>292</t>
  </si>
  <si>
    <t>293</t>
  </si>
  <si>
    <t>294</t>
  </si>
  <si>
    <t>295</t>
  </si>
  <si>
    <t>296</t>
  </si>
  <si>
    <t>297</t>
  </si>
  <si>
    <t>298</t>
  </si>
  <si>
    <t>299</t>
  </si>
  <si>
    <t>300</t>
  </si>
  <si>
    <t>301</t>
  </si>
  <si>
    <t>302</t>
  </si>
  <si>
    <t>303</t>
  </si>
  <si>
    <t>304</t>
  </si>
  <si>
    <t>305</t>
  </si>
  <si>
    <t>306</t>
  </si>
  <si>
    <t>307</t>
  </si>
  <si>
    <t>308</t>
  </si>
  <si>
    <t>309</t>
  </si>
  <si>
    <t>310</t>
  </si>
  <si>
    <t>311</t>
  </si>
  <si>
    <t>312</t>
  </si>
  <si>
    <t>313</t>
  </si>
  <si>
    <t>314</t>
  </si>
  <si>
    <t>315</t>
  </si>
  <si>
    <t>316</t>
  </si>
  <si>
    <t>317</t>
  </si>
  <si>
    <t>318</t>
  </si>
  <si>
    <t>319</t>
  </si>
  <si>
    <t>320</t>
  </si>
  <si>
    <t>321</t>
  </si>
  <si>
    <t>322</t>
  </si>
  <si>
    <t>323</t>
  </si>
  <si>
    <t>324</t>
  </si>
  <si>
    <t>325</t>
  </si>
  <si>
    <t>326</t>
  </si>
  <si>
    <t>327</t>
  </si>
  <si>
    <t>328</t>
  </si>
  <si>
    <t>329</t>
  </si>
  <si>
    <t>330</t>
  </si>
  <si>
    <t>331</t>
  </si>
  <si>
    <t>332</t>
  </si>
  <si>
    <t>333</t>
  </si>
  <si>
    <t>334</t>
  </si>
  <si>
    <t>335</t>
  </si>
  <si>
    <t>336</t>
  </si>
  <si>
    <t>337</t>
  </si>
  <si>
    <t>338</t>
  </si>
  <si>
    <t>339</t>
  </si>
  <si>
    <t>340</t>
  </si>
  <si>
    <t>341</t>
  </si>
  <si>
    <t>342</t>
  </si>
  <si>
    <t>343</t>
  </si>
  <si>
    <t>344</t>
  </si>
  <si>
    <t>345</t>
  </si>
  <si>
    <t>346</t>
  </si>
  <si>
    <t>347</t>
  </si>
  <si>
    <t>348</t>
  </si>
  <si>
    <t>349</t>
  </si>
  <si>
    <t>350</t>
  </si>
  <si>
    <t>351</t>
  </si>
  <si>
    <t>352</t>
  </si>
  <si>
    <t>353</t>
  </si>
  <si>
    <t>354</t>
  </si>
  <si>
    <t>355</t>
  </si>
  <si>
    <t>356</t>
  </si>
  <si>
    <t>357</t>
  </si>
  <si>
    <t>358</t>
  </si>
  <si>
    <t>359</t>
  </si>
  <si>
    <t>360</t>
  </si>
  <si>
    <t>361</t>
  </si>
  <si>
    <t>362</t>
  </si>
  <si>
    <t>363</t>
  </si>
  <si>
    <t>364</t>
  </si>
  <si>
    <t>365</t>
  </si>
  <si>
    <t>366</t>
  </si>
  <si>
    <t>367</t>
  </si>
  <si>
    <t>368</t>
  </si>
  <si>
    <t>369</t>
  </si>
  <si>
    <t>370</t>
  </si>
  <si>
    <t>371</t>
  </si>
  <si>
    <t>372</t>
  </si>
  <si>
    <t>373</t>
  </si>
  <si>
    <t>374</t>
  </si>
  <si>
    <t>375</t>
  </si>
  <si>
    <t>376</t>
  </si>
  <si>
    <t>377</t>
  </si>
  <si>
    <t>378</t>
  </si>
  <si>
    <t>379</t>
  </si>
  <si>
    <t>380</t>
  </si>
  <si>
    <t>381</t>
  </si>
  <si>
    <t>382</t>
  </si>
  <si>
    <t>383</t>
  </si>
  <si>
    <t>384</t>
  </si>
  <si>
    <t>385</t>
  </si>
  <si>
    <t>386</t>
  </si>
  <si>
    <t>387</t>
  </si>
  <si>
    <t>388</t>
  </si>
  <si>
    <t>389</t>
  </si>
  <si>
    <t>390</t>
  </si>
  <si>
    <t>391</t>
  </si>
  <si>
    <t>392</t>
  </si>
  <si>
    <t>393</t>
  </si>
  <si>
    <t>394</t>
  </si>
  <si>
    <t>395</t>
  </si>
  <si>
    <t>396</t>
  </si>
  <si>
    <t>397</t>
  </si>
  <si>
    <t>398</t>
  </si>
  <si>
    <t>399</t>
  </si>
  <si>
    <t>400</t>
  </si>
  <si>
    <t>401</t>
  </si>
  <si>
    <t>402</t>
  </si>
  <si>
    <t>403</t>
  </si>
  <si>
    <t>404</t>
  </si>
  <si>
    <t>405</t>
  </si>
  <si>
    <t>406</t>
  </si>
  <si>
    <t>407</t>
  </si>
  <si>
    <t>408</t>
  </si>
  <si>
    <t>409</t>
  </si>
  <si>
    <t>410</t>
  </si>
  <si>
    <t>411</t>
  </si>
  <si>
    <t>412</t>
  </si>
  <si>
    <t>413</t>
  </si>
  <si>
    <t>414</t>
  </si>
  <si>
    <t>415</t>
  </si>
  <si>
    <t>416</t>
  </si>
  <si>
    <t>417</t>
  </si>
  <si>
    <t>418</t>
  </si>
  <si>
    <t>419</t>
  </si>
  <si>
    <t>420</t>
  </si>
  <si>
    <t>421</t>
  </si>
  <si>
    <t>422</t>
  </si>
  <si>
    <t>423</t>
  </si>
  <si>
    <t>424</t>
  </si>
  <si>
    <t>425</t>
  </si>
  <si>
    <t>426</t>
  </si>
  <si>
    <t>427</t>
  </si>
  <si>
    <t>428</t>
  </si>
  <si>
    <t>429</t>
  </si>
  <si>
    <t>430</t>
  </si>
  <si>
    <t>431</t>
  </si>
  <si>
    <t>432</t>
  </si>
  <si>
    <t xml:space="preserve">KURSI DIRECTOR/ MANAGER </t>
  </si>
  <si>
    <t>433</t>
  </si>
  <si>
    <t>434</t>
  </si>
  <si>
    <t>435</t>
  </si>
  <si>
    <t>436</t>
  </si>
  <si>
    <t>437</t>
  </si>
  <si>
    <t>438</t>
  </si>
  <si>
    <t>439</t>
  </si>
  <si>
    <t>440</t>
  </si>
  <si>
    <t>441</t>
  </si>
  <si>
    <t>442</t>
  </si>
  <si>
    <t>443</t>
  </si>
  <si>
    <t>444</t>
  </si>
  <si>
    <t>445</t>
  </si>
  <si>
    <t>446</t>
  </si>
  <si>
    <t>447</t>
  </si>
  <si>
    <t>448</t>
  </si>
  <si>
    <t>449</t>
  </si>
  <si>
    <t>450</t>
  </si>
  <si>
    <t xml:space="preserve">PERLENGKAPAN </t>
  </si>
  <si>
    <t>KURSI KANTIN</t>
  </si>
  <si>
    <t xml:space="preserve">NO 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</si>
  <si>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</si>
  <si>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</si>
  <si>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</si>
  <si>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</si>
  <si>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</si>
  <si>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</si>
  <si>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</si>
  <si>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</si>
  <si>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</si>
  <si>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</si>
  <si>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</si>
  <si>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</si>
  <si>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</si>
  <si>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Kursi Staff</t>
  </si>
  <si>
    <t xml:space="preserve">Kode </t>
  </si>
  <si>
    <t xml:space="preserve">Kursi Meeting </t>
  </si>
  <si>
    <t xml:space="preserve">Kursi Mng/GM/Directur </t>
  </si>
  <si>
    <t xml:space="preserve">Kursi Tunggu Lobi </t>
  </si>
  <si>
    <t xml:space="preserve">Kursi Staff/Meeting </t>
  </si>
  <si>
    <t xml:space="preserve">Kursi Kantin </t>
  </si>
  <si>
    <t xml:space="preserve">Kursi Klinik </t>
  </si>
  <si>
    <t xml:space="preserve">Type </t>
  </si>
  <si>
    <t xml:space="preserve">Kursi Tunggu </t>
  </si>
  <si>
    <t>Rp 1.450.000 ,-</t>
  </si>
  <si>
    <t>Rp 1.700.000,-</t>
  </si>
  <si>
    <t>Bracket TV LED AVA1500-60-1P</t>
  </si>
  <si>
    <t xml:space="preserve">Bunga Plastik </t>
  </si>
  <si>
    <t xml:space="preserve">KATAGORI </t>
  </si>
  <si>
    <t xml:space="preserve">Kursi Lipat </t>
  </si>
  <si>
    <t xml:space="preserve">Kursi Mimbar  </t>
  </si>
  <si>
    <t xml:space="preserve">Kursi Pantry  </t>
  </si>
  <si>
    <t xml:space="preserve">Laci Dorong </t>
  </si>
  <si>
    <t xml:space="preserve">Lemari Obat </t>
  </si>
  <si>
    <t xml:space="preserve">Lemari Mukena </t>
  </si>
  <si>
    <t xml:space="preserve">Lemari Mimbar </t>
  </si>
  <si>
    <t xml:space="preserve">Kitchen Set </t>
  </si>
  <si>
    <t xml:space="preserve">Kulkas </t>
  </si>
  <si>
    <t xml:space="preserve">Microwive </t>
  </si>
  <si>
    <t xml:space="preserve">Lemari Piagam </t>
  </si>
  <si>
    <t>LM18</t>
  </si>
  <si>
    <t>LM19</t>
  </si>
  <si>
    <t>Lemari File 2</t>
  </si>
  <si>
    <t>Brangkas 1</t>
  </si>
  <si>
    <t>Brangkas 2</t>
  </si>
  <si>
    <t>Brangkas 3</t>
  </si>
  <si>
    <t>AC04</t>
  </si>
  <si>
    <t>BX07</t>
  </si>
  <si>
    <t>BX08</t>
  </si>
  <si>
    <t>OR09</t>
  </si>
  <si>
    <t>OR12</t>
  </si>
  <si>
    <t>AC05</t>
  </si>
  <si>
    <t>AC06</t>
  </si>
  <si>
    <t>AC07</t>
  </si>
  <si>
    <t>AC08</t>
  </si>
  <si>
    <t>AC 1 PK  Panasonic</t>
  </si>
  <si>
    <t>AC 2 PK Panasonic</t>
  </si>
  <si>
    <t xml:space="preserve">AC 2 PK Daikin </t>
  </si>
  <si>
    <t xml:space="preserve">AC 1 PK Daikin </t>
  </si>
  <si>
    <t xml:space="preserve">AC 1/2 PK Daikin </t>
  </si>
  <si>
    <t>Asiento HR B23 Mesh Kaki Besi Hitam Direktur Kursi Kantor</t>
  </si>
  <si>
    <t xml:space="preserve">Kursi tunggu 3 set tanpa sandaran hitam </t>
  </si>
  <si>
    <t xml:space="preserve">Kursi Mimbar </t>
  </si>
  <si>
    <t xml:space="preserve">Kursi Pantry </t>
  </si>
  <si>
    <t xml:space="preserve">Meja Pingpong </t>
  </si>
  <si>
    <t>Meja 3 laci dorong Lunar LMD 03</t>
  </si>
  <si>
    <t>TV LG 55"</t>
  </si>
  <si>
    <t>TV LG 32"</t>
  </si>
  <si>
    <t>FR-780 Papan Meja Kursi Lipat Sparepart Chitose Futura</t>
  </si>
  <si>
    <t>Lemari Arsip - AA 33 SW</t>
  </si>
  <si>
    <t>Jam dinding 1</t>
  </si>
  <si>
    <t>Jam dinding 2</t>
  </si>
  <si>
    <t>Jam dinding 3</t>
  </si>
  <si>
    <t>Tempat sampah 4</t>
  </si>
  <si>
    <t xml:space="preserve">Wayang Nakalua-Sadewa </t>
  </si>
  <si>
    <t xml:space="preserve">Lukisan </t>
  </si>
  <si>
    <t>Kotak Tissue 250's</t>
  </si>
  <si>
    <t xml:space="preserve">Air Conditioner Daikin </t>
  </si>
  <si>
    <t>Storage &amp; Wardrobe Cabinets</t>
  </si>
  <si>
    <t xml:space="preserve">Mimbar masjid ukir arab </t>
  </si>
  <si>
    <t>OR08</t>
  </si>
  <si>
    <t xml:space="preserve">LEMARI LOKER </t>
  </si>
  <si>
    <t xml:space="preserve">LEMARI LOKER HIJAU </t>
  </si>
  <si>
    <t>KIPAS ANGIN 2</t>
  </si>
  <si>
    <t>KIPAS ANGIN 1</t>
  </si>
  <si>
    <t>Brankas Wish</t>
  </si>
  <si>
    <t>Brankas Filing Cabinet Ichiban TB4-3D</t>
  </si>
  <si>
    <t xml:space="preserve">Brangkas Wish </t>
  </si>
  <si>
    <t xml:space="preserve">LEMARI FILE KABINET </t>
  </si>
  <si>
    <t>Filling Cabinet Brother B103</t>
  </si>
  <si>
    <t xml:space="preserve">Microwive panasonic </t>
  </si>
  <si>
    <t>Lemari File 1</t>
  </si>
  <si>
    <t>Donati Lemari Arsip Charlotte D O C. 43 L Uk 80x40x86cm MAPLE</t>
  </si>
  <si>
    <t>40 Ltr Tempat Sampah Plastik - Hijau</t>
  </si>
  <si>
    <t>Krisbow Tong Sampah Injak 12 Liter Stainless Steel Dust Bin</t>
  </si>
  <si>
    <t>Ace Dkw 18 Ltr Tempat Sampah Plastik Tutup Ayun - Hitam Abu-Abu</t>
  </si>
  <si>
    <t>Ranjang Pasien Periksa P3K + Tangga</t>
  </si>
  <si>
    <t>DISPENSER TISU CD-8025A- TEMPAT TISU PUTIH</t>
  </si>
  <si>
    <t>Panasonic NR-AF191S-H Kulkas 1 Pintu [164 L] - Gray</t>
  </si>
  <si>
    <t>Optima Curio Lemari Pajang - Hitam</t>
  </si>
  <si>
    <t>Panaboard Copyboard Plus M18W Plainpaper - Electronicboard</t>
  </si>
  <si>
    <t>Standing Whiteboard Standar</t>
  </si>
  <si>
    <t>Getra HWS-90 SS Hand Wash Sink</t>
  </si>
  <si>
    <t>078</t>
  </si>
  <si>
    <t>079</t>
  </si>
  <si>
    <t>Krisbow Kris Timbangan Badan Digital Hitam</t>
  </si>
  <si>
    <t xml:space="preserve">Karpet Masjid Rollan </t>
  </si>
  <si>
    <t>Meja Rapat Meeting Conference Table Eksklusif Bulat 120 Cm - Grey</t>
  </si>
  <si>
    <t>Sterling Metal</t>
  </si>
  <si>
    <t>Locker Besi Lion L 554</t>
  </si>
  <si>
    <t xml:space="preserve">TIMBANGAN BB </t>
  </si>
  <si>
    <t xml:space="preserve">Kipas Angin Cosmos </t>
  </si>
  <si>
    <t>Amplifier ZA-2120 - 120 watt</t>
  </si>
  <si>
    <t>Display Product 1</t>
  </si>
  <si>
    <t>Display Product 2</t>
  </si>
  <si>
    <t>Display Product 3</t>
  </si>
  <si>
    <t xml:space="preserve">JENIS ASET </t>
  </si>
  <si>
    <t>Bracket TV Stands</t>
  </si>
  <si>
    <t xml:space="preserve">Kipas angin langit-langit </t>
  </si>
  <si>
    <t xml:space="preserve">Meja Resepionis </t>
  </si>
  <si>
    <t xml:space="preserve">Meja Kafe - Kaki Plat Besi Bulat - Toptable Bulat </t>
  </si>
  <si>
    <t>080</t>
  </si>
  <si>
    <t>081</t>
  </si>
  <si>
    <t>Lemari Loker 2</t>
  </si>
  <si>
    <t>Lemari Loker 1</t>
  </si>
  <si>
    <t>TEMPAT SAMPAH 5</t>
  </si>
  <si>
    <t>Donati Cherry Office Table-4ft</t>
  </si>
  <si>
    <t>Donati Winch desk 120 x 60 cm Beech+ Alu</t>
  </si>
  <si>
    <t>Donati Winch desk 150 x 75 cm Beech+ Alu</t>
  </si>
  <si>
    <t xml:space="preserve">Donati Winch desk 150 x 75 cm Beech+ Alu+bulatan samping </t>
  </si>
  <si>
    <t xml:space="preserve">NAKULA </t>
  </si>
  <si>
    <t xml:space="preserve">SADEWA </t>
  </si>
  <si>
    <t>MJ19</t>
  </si>
  <si>
    <t>MJ20</t>
  </si>
  <si>
    <t>MEJA G. MANAGER 02</t>
  </si>
  <si>
    <t>Meja donati uk. 170 x 75</t>
  </si>
  <si>
    <t xml:space="preserve">MEJA KANTIN KECIL </t>
  </si>
  <si>
    <t xml:space="preserve">Meja Pantry </t>
  </si>
  <si>
    <t>Meja Meeting Meja Rapat Modera BCT 315 UK.360x150x75cm Warna Maple</t>
  </si>
  <si>
    <t>Meja kaca</t>
  </si>
  <si>
    <t>Meja donati uk. 120 x 60</t>
  </si>
  <si>
    <t>Meja Meeting  INDACHI DMTG. 115 WL (HPL)</t>
  </si>
  <si>
    <t xml:space="preserve">Meja Meeting indaci kotak </t>
  </si>
  <si>
    <t xml:space="preserve">Jenis Barang </t>
  </si>
  <si>
    <t xml:space="preserve">KBS RECEIVING </t>
  </si>
  <si>
    <t>Air Conditioner Panasonic</t>
  </si>
  <si>
    <t>082</t>
  </si>
  <si>
    <t>083</t>
  </si>
  <si>
    <t>084</t>
  </si>
  <si>
    <t>AC Floor Standing Daikin 5PK Non-Inverter SV125DXY WIRELESS</t>
  </si>
  <si>
    <t xml:space="preserve">AC Floor </t>
  </si>
  <si>
    <t>085</t>
  </si>
  <si>
    <t>AC  1/2 PK Panasonic</t>
  </si>
  <si>
    <t>086</t>
  </si>
  <si>
    <t>LM20</t>
  </si>
  <si>
    <t>LM21</t>
  </si>
  <si>
    <t>LM22</t>
  </si>
  <si>
    <t>LM23</t>
  </si>
  <si>
    <t>087</t>
  </si>
  <si>
    <t>Lemari File Uk. 80</t>
  </si>
  <si>
    <t xml:space="preserve">Lokasi </t>
  </si>
  <si>
    <t xml:space="preserve">Penanggung jawab </t>
  </si>
  <si>
    <t>KR15</t>
  </si>
  <si>
    <t xml:space="preserve">KURSI MEETING </t>
  </si>
  <si>
    <t>KENDARAAN</t>
  </si>
  <si>
    <t xml:space="preserve">MOBIL </t>
  </si>
  <si>
    <t>MB01</t>
  </si>
  <si>
    <t>088</t>
  </si>
  <si>
    <t>MB02</t>
  </si>
  <si>
    <t xml:space="preserve">MOBIL ERTIGA WARNA HITAM B 222 BTI </t>
  </si>
  <si>
    <t>089</t>
  </si>
  <si>
    <t xml:space="preserve">MOBIL OPERASIONAL </t>
  </si>
  <si>
    <t xml:space="preserve">lemari File </t>
  </si>
  <si>
    <t>LEMARI FILE 01</t>
  </si>
  <si>
    <t>LEMARI FILE 02</t>
  </si>
  <si>
    <t>LEMARI FILE 03</t>
  </si>
  <si>
    <t xml:space="preserve">Lemari file 4 susun uk. </t>
  </si>
  <si>
    <t xml:space="preserve">Lemari file 4 susun dudukuan Kayu </t>
  </si>
  <si>
    <t xml:space="preserve">Lemari file 4 susun panjang dudukan kayu </t>
  </si>
  <si>
    <t>.</t>
  </si>
  <si>
    <t>TV LG 65"</t>
  </si>
  <si>
    <t>Dispenser Galon SHARP SWD-72EHL-BK Warna Hitam (Bottom Loading)</t>
  </si>
  <si>
    <t>LM25</t>
  </si>
  <si>
    <t>Lemari kecil 01</t>
  </si>
  <si>
    <t>Lemari kecil 02</t>
  </si>
  <si>
    <t>LM24</t>
  </si>
  <si>
    <t xml:space="preserve">LEMARI DIRECTUR </t>
  </si>
  <si>
    <t>LEMARI FILE KECIL 01</t>
  </si>
  <si>
    <t>LEMARI FILE KECIL 02</t>
  </si>
  <si>
    <t xml:space="preserve">DISPENSEER AIR </t>
  </si>
  <si>
    <t>MEJA KECIL</t>
  </si>
  <si>
    <t xml:space="preserve">Meja Lipat Plastik Putih Meja Kecil Outdoor Lipat </t>
  </si>
  <si>
    <t>SPEAKER CF AUDIO</t>
  </si>
  <si>
    <t>OR10</t>
  </si>
  <si>
    <t xml:space="preserve">SPEAKER </t>
  </si>
  <si>
    <t>OR11</t>
  </si>
  <si>
    <t>Power Amplifier JACK RODWELL FC 387 - Ampli FC A387</t>
  </si>
  <si>
    <t xml:space="preserve">AMLIFIER </t>
  </si>
  <si>
    <t xml:space="preserve">SPEAKER AKTIF </t>
  </si>
  <si>
    <t xml:space="preserve">Speaker Aktif </t>
  </si>
  <si>
    <t xml:space="preserve">Deskripsi Nama Barang </t>
  </si>
  <si>
    <t xml:space="preserve">Katagori Aset </t>
  </si>
  <si>
    <t xml:space="preserve">Katagari Barang </t>
  </si>
  <si>
    <t>OFFICE LT.2</t>
  </si>
  <si>
    <t>PANTRY/OFFICE LT.2</t>
  </si>
  <si>
    <t>PRD/OFFICE LT.2</t>
  </si>
  <si>
    <t>FINANCE/OFFICE LT.2</t>
  </si>
  <si>
    <t>HRD-GA/OFFICE LT.2</t>
  </si>
  <si>
    <t xml:space="preserve">IT/OFFICE LT.2 </t>
  </si>
  <si>
    <t>INVOICE/OFFICE LT.2</t>
  </si>
  <si>
    <t>PUD/OFFICE LT.2</t>
  </si>
  <si>
    <t>MKT NON TBINA / OFFICE LT.2</t>
  </si>
  <si>
    <t>MKT TBINA/OFFICE LT.2</t>
  </si>
  <si>
    <t>MAINTENANCE/OFFICE LT.2</t>
  </si>
  <si>
    <t>GM PAK WAWAN/OFFICE LT.2</t>
  </si>
  <si>
    <t>MANAGER PAK INDRA.OFFICE LT.2</t>
  </si>
  <si>
    <t xml:space="preserve">MANAGER PAK JOY/OFFICE LT.2 </t>
  </si>
  <si>
    <t xml:space="preserve">MANAGER/OFFICE LT.2 </t>
  </si>
  <si>
    <t xml:space="preserve">MAINTENANCE/LT.1 </t>
  </si>
  <si>
    <t>TELEVISI SEDANG 55"</t>
  </si>
  <si>
    <t>TELEVISI KECIL 42"</t>
  </si>
  <si>
    <t xml:space="preserve">Lemari Direksi </t>
  </si>
  <si>
    <t>le</t>
  </si>
  <si>
    <t>LM26</t>
  </si>
  <si>
    <t>LM27</t>
  </si>
  <si>
    <t xml:space="preserve">Mimbar Masjid </t>
  </si>
  <si>
    <t>MEJA KANTIN 3</t>
  </si>
  <si>
    <t xml:space="preserve">Total </t>
  </si>
  <si>
    <t xml:space="preserve">TOTAL </t>
  </si>
  <si>
    <t xml:space="preserve">OPERASIONAL </t>
  </si>
  <si>
    <t xml:space="preserve">Meja/ lemari Kantor Direksi </t>
  </si>
  <si>
    <t>Kursi Meeting Donati TRAVI 2 - BLACK</t>
  </si>
  <si>
    <t xml:space="preserve">LINE PRODUKSI </t>
  </si>
  <si>
    <t xml:space="preserve">GUDANG ARSIP </t>
  </si>
  <si>
    <t xml:space="preserve">MEJA KECIL </t>
  </si>
  <si>
    <t xml:space="preserve">Meja Kecil </t>
  </si>
  <si>
    <t>DIRCTOR</t>
  </si>
  <si>
    <t xml:space="preserve">MEJA KACA DIREKSI </t>
  </si>
  <si>
    <t xml:space="preserve">Meja Kaca Direksi </t>
  </si>
  <si>
    <t xml:space="preserve">GRAND MAX HITAM B 222 BRP </t>
  </si>
  <si>
    <t>OR13</t>
  </si>
  <si>
    <t>OR14</t>
  </si>
  <si>
    <t>OR15</t>
  </si>
  <si>
    <t>OR16</t>
  </si>
  <si>
    <t xml:space="preserve">PESAWAT TELPON </t>
  </si>
  <si>
    <t xml:space="preserve">Pesawat Telpon </t>
  </si>
  <si>
    <t xml:space="preserve">RESEPSIONIS </t>
  </si>
  <si>
    <t xml:space="preserve">SECURITY </t>
  </si>
  <si>
    <t xml:space="preserve">MEASSURING </t>
  </si>
  <si>
    <t>PCD/OFFICE LT.2</t>
  </si>
  <si>
    <t xml:space="preserve">ENG/OFFICE LT.2 </t>
  </si>
  <si>
    <t xml:space="preserve">TELPON </t>
  </si>
  <si>
    <t xml:space="preserve">lemari Labroratorium  </t>
  </si>
  <si>
    <t xml:space="preserve">AMLIFIER MUSHOLA </t>
  </si>
  <si>
    <t>BX09</t>
  </si>
  <si>
    <t>BX10</t>
  </si>
  <si>
    <t>BX11</t>
  </si>
  <si>
    <t>BX12</t>
  </si>
  <si>
    <t>DISPENSEER AIR 2</t>
  </si>
  <si>
    <t>Dispenser Galon Bawah 384W Putih Panasonic</t>
  </si>
  <si>
    <t xml:space="preserve">DISPENSER AIR </t>
  </si>
  <si>
    <t>TV LG 42"</t>
  </si>
  <si>
    <t>TV06</t>
  </si>
  <si>
    <t>TELEVISI KECIL 32"</t>
  </si>
  <si>
    <t>PK</t>
  </si>
  <si>
    <t>PL</t>
  </si>
  <si>
    <t xml:space="preserve">KD </t>
  </si>
  <si>
    <t xml:space="preserve">Total Harga </t>
  </si>
  <si>
    <t>Alokasi ke RIM 06/12/2022</t>
  </si>
  <si>
    <t>12lglki</t>
  </si>
  <si>
    <t xml:space="preserve">Kode Aset </t>
  </si>
  <si>
    <t xml:space="preserve">Nominal </t>
  </si>
  <si>
    <t>Kursi kantor informa zuan hitam</t>
  </si>
  <si>
    <t>451</t>
  </si>
  <si>
    <t>452</t>
  </si>
  <si>
    <t>453</t>
  </si>
  <si>
    <t>454</t>
  </si>
  <si>
    <t>455</t>
  </si>
  <si>
    <t>456</t>
  </si>
  <si>
    <t>457</t>
  </si>
  <si>
    <t>458</t>
  </si>
  <si>
    <t>459</t>
  </si>
  <si>
    <t>460</t>
  </si>
  <si>
    <t>461</t>
  </si>
  <si>
    <t>462</t>
  </si>
  <si>
    <t>463</t>
  </si>
  <si>
    <t>464</t>
  </si>
  <si>
    <t>465</t>
  </si>
  <si>
    <t>466</t>
  </si>
  <si>
    <t>467</t>
  </si>
  <si>
    <t>468</t>
  </si>
  <si>
    <t>469</t>
  </si>
  <si>
    <t>470</t>
  </si>
  <si>
    <t>471</t>
  </si>
  <si>
    <t>472</t>
  </si>
  <si>
    <t>473</t>
  </si>
  <si>
    <t>474</t>
  </si>
  <si>
    <t>475</t>
  </si>
  <si>
    <t>476</t>
  </si>
  <si>
    <t>477</t>
  </si>
  <si>
    <t>478</t>
  </si>
  <si>
    <t>479</t>
  </si>
  <si>
    <t>480</t>
  </si>
  <si>
    <t>481</t>
  </si>
  <si>
    <t>482</t>
  </si>
  <si>
    <t>483</t>
  </si>
  <si>
    <t>484</t>
  </si>
  <si>
    <t>485</t>
  </si>
  <si>
    <t>486</t>
  </si>
  <si>
    <t>487</t>
  </si>
  <si>
    <t>488</t>
  </si>
  <si>
    <t>489</t>
  </si>
  <si>
    <t>490</t>
  </si>
  <si>
    <t>491</t>
  </si>
  <si>
    <t>492</t>
  </si>
  <si>
    <t>493</t>
  </si>
  <si>
    <t>494</t>
  </si>
  <si>
    <t>495</t>
  </si>
  <si>
    <t>496</t>
  </si>
  <si>
    <t>497</t>
  </si>
  <si>
    <t>498</t>
  </si>
  <si>
    <t>499</t>
  </si>
  <si>
    <t>500</t>
  </si>
  <si>
    <t>501</t>
  </si>
  <si>
    <t>502</t>
  </si>
  <si>
    <t>503</t>
  </si>
  <si>
    <t>504</t>
  </si>
  <si>
    <t>505</t>
  </si>
  <si>
    <t>506</t>
  </si>
  <si>
    <t>507</t>
  </si>
  <si>
    <t>508</t>
  </si>
  <si>
    <t>509</t>
  </si>
  <si>
    <t>510</t>
  </si>
  <si>
    <t>511</t>
  </si>
  <si>
    <t>512</t>
  </si>
  <si>
    <t>513</t>
  </si>
  <si>
    <t>514</t>
  </si>
  <si>
    <t>515</t>
  </si>
  <si>
    <t>516</t>
  </si>
  <si>
    <t>517</t>
  </si>
  <si>
    <t>518</t>
  </si>
  <si>
    <t>519</t>
  </si>
  <si>
    <t>520</t>
  </si>
  <si>
    <t>521</t>
  </si>
  <si>
    <t>522</t>
  </si>
  <si>
    <t>523</t>
  </si>
  <si>
    <t>524</t>
  </si>
  <si>
    <t>525</t>
  </si>
  <si>
    <t>526</t>
  </si>
  <si>
    <t>527</t>
  </si>
  <si>
    <t>528</t>
  </si>
  <si>
    <t>529</t>
  </si>
  <si>
    <t>530</t>
  </si>
  <si>
    <t>531</t>
  </si>
  <si>
    <t>532</t>
  </si>
  <si>
    <t>533</t>
  </si>
  <si>
    <t>534</t>
  </si>
  <si>
    <t>535</t>
  </si>
  <si>
    <t>536</t>
  </si>
  <si>
    <t>537</t>
  </si>
  <si>
    <t>538</t>
  </si>
  <si>
    <t>539</t>
  </si>
  <si>
    <t>540</t>
  </si>
  <si>
    <t>541</t>
  </si>
  <si>
    <t>542</t>
  </si>
  <si>
    <t>543</t>
  </si>
  <si>
    <t>544</t>
  </si>
  <si>
    <t>545</t>
  </si>
  <si>
    <t>546</t>
  </si>
  <si>
    <t>547</t>
  </si>
  <si>
    <t>548</t>
  </si>
  <si>
    <t>549</t>
  </si>
  <si>
    <t>550</t>
  </si>
  <si>
    <t>551</t>
  </si>
  <si>
    <t>552</t>
  </si>
  <si>
    <t>553</t>
  </si>
  <si>
    <t>554</t>
  </si>
  <si>
    <t>555</t>
  </si>
  <si>
    <t>556</t>
  </si>
  <si>
    <t>557</t>
  </si>
  <si>
    <t>558</t>
  </si>
  <si>
    <t>559</t>
  </si>
  <si>
    <t>560</t>
  </si>
  <si>
    <t>561</t>
  </si>
  <si>
    <t>562</t>
  </si>
  <si>
    <t>563</t>
  </si>
  <si>
    <t>564</t>
  </si>
  <si>
    <t>565</t>
  </si>
  <si>
    <t>566</t>
  </si>
  <si>
    <t>567</t>
  </si>
  <si>
    <t>568</t>
  </si>
  <si>
    <t>569</t>
  </si>
  <si>
    <t>570</t>
  </si>
  <si>
    <t>571</t>
  </si>
  <si>
    <t>572</t>
  </si>
  <si>
    <t>573</t>
  </si>
  <si>
    <t>574</t>
  </si>
  <si>
    <t>575</t>
  </si>
  <si>
    <t>576</t>
  </si>
  <si>
    <t>577</t>
  </si>
  <si>
    <t>578</t>
  </si>
  <si>
    <t>579</t>
  </si>
  <si>
    <t>580</t>
  </si>
  <si>
    <t>581</t>
  </si>
  <si>
    <t>582</t>
  </si>
  <si>
    <t>583</t>
  </si>
  <si>
    <t>584</t>
  </si>
  <si>
    <t>585</t>
  </si>
  <si>
    <t>586</t>
  </si>
  <si>
    <t>587</t>
  </si>
  <si>
    <t>588</t>
  </si>
  <si>
    <t>589</t>
  </si>
  <si>
    <t>590</t>
  </si>
  <si>
    <t>591</t>
  </si>
  <si>
    <t>592</t>
  </si>
  <si>
    <t>593</t>
  </si>
  <si>
    <t>594</t>
  </si>
  <si>
    <t>595</t>
  </si>
  <si>
    <t>596</t>
  </si>
  <si>
    <t>597</t>
  </si>
  <si>
    <t>598</t>
  </si>
  <si>
    <t>599</t>
  </si>
  <si>
    <t>600</t>
  </si>
  <si>
    <t>601</t>
  </si>
  <si>
    <t>602</t>
  </si>
  <si>
    <t>603</t>
  </si>
  <si>
    <t>604</t>
  </si>
  <si>
    <t>605</t>
  </si>
  <si>
    <t>606</t>
  </si>
  <si>
    <t>607</t>
  </si>
  <si>
    <t>608</t>
  </si>
  <si>
    <t>609</t>
  </si>
  <si>
    <t>610</t>
  </si>
  <si>
    <t>611</t>
  </si>
  <si>
    <t>612</t>
  </si>
  <si>
    <t>613</t>
  </si>
  <si>
    <t>614</t>
  </si>
  <si>
    <t>615</t>
  </si>
  <si>
    <t>616</t>
  </si>
  <si>
    <t>617</t>
  </si>
  <si>
    <t>618</t>
  </si>
  <si>
    <t>619</t>
  </si>
  <si>
    <t>620</t>
  </si>
  <si>
    <t>621</t>
  </si>
  <si>
    <t>622</t>
  </si>
  <si>
    <t>623</t>
  </si>
  <si>
    <t>624</t>
  </si>
  <si>
    <t>625</t>
  </si>
  <si>
    <t>626</t>
  </si>
  <si>
    <t>627</t>
  </si>
  <si>
    <t>628</t>
  </si>
  <si>
    <t>629</t>
  </si>
  <si>
    <t>630</t>
  </si>
  <si>
    <t>631</t>
  </si>
  <si>
    <t>632</t>
  </si>
  <si>
    <t>633</t>
  </si>
  <si>
    <t>634</t>
  </si>
  <si>
    <t>635</t>
  </si>
  <si>
    <t>636</t>
  </si>
  <si>
    <t>637</t>
  </si>
  <si>
    <t>638</t>
  </si>
  <si>
    <t>639</t>
  </si>
  <si>
    <t>640</t>
  </si>
  <si>
    <t>641</t>
  </si>
  <si>
    <t>642</t>
  </si>
  <si>
    <t>643</t>
  </si>
  <si>
    <t>644</t>
  </si>
  <si>
    <t>645</t>
  </si>
  <si>
    <t>646</t>
  </si>
  <si>
    <t>647</t>
  </si>
  <si>
    <t>648</t>
  </si>
  <si>
    <t>649</t>
  </si>
  <si>
    <t>650</t>
  </si>
  <si>
    <t xml:space="preserve">ASSET PT. BONECOM TRICOM </t>
  </si>
  <si>
    <t>MJ05/GA /PL/BTI /2019-001</t>
  </si>
  <si>
    <t>MJ05/GA /PL/BTI /2019-002</t>
  </si>
  <si>
    <t>MJ05/GA /PL/BTI /2019-003</t>
  </si>
  <si>
    <t>MJ05/GA /PL/BTI /2019-004</t>
  </si>
  <si>
    <t>MJ05/GA /PL/BTI /2019-005</t>
  </si>
  <si>
    <t>MJ05/GA /PL/BTI /2019-006</t>
  </si>
  <si>
    <t>MJ05/GA /PL/BTI /2019-007</t>
  </si>
  <si>
    <t>MJ05/GA /PL/BTI /2019-008</t>
  </si>
  <si>
    <t>MJ05/GA /PL/BTI /2019-009</t>
  </si>
  <si>
    <t>MJ05/GA /PL/BTI /2019-010</t>
  </si>
  <si>
    <t>MJ06/GA /PL/BTI /2020-001</t>
  </si>
  <si>
    <t>MJ06/GA /PL/BTI /2020-002</t>
  </si>
  <si>
    <t>MJ06/GA /PL/BTI /2020-003</t>
  </si>
  <si>
    <t>MJ06/GA /PL/BTI /2020-004</t>
  </si>
  <si>
    <t>MJ06/GA /PL/BTI /2020-005</t>
  </si>
  <si>
    <t>MJ06/GA /PL/BTI /2020-006</t>
  </si>
  <si>
    <t>MJ06/GA /PL/BTI /2020-007</t>
  </si>
  <si>
    <t>MJ06/GA /PL/BTI /2020-008</t>
  </si>
  <si>
    <t>MJ06/GA /PL/BTI /2020-009</t>
  </si>
  <si>
    <t>MJ06/GA /PL/BTI /2020-010</t>
  </si>
  <si>
    <t>MJ15/GA /PL/BTI /2019-001</t>
  </si>
  <si>
    <t>MJ01/GA /PL/BTI /2019-001</t>
  </si>
  <si>
    <t>MJ11/GA /PL/BTI /2019-001</t>
  </si>
  <si>
    <t>MJ08/GA /PL/BTI /2021-001</t>
  </si>
  <si>
    <t>MJ11/GA /PL/BTI /2021-001</t>
  </si>
  <si>
    <t>MJ13/GA /PL/BTI /2021-001</t>
  </si>
  <si>
    <t>MJ12/GA /PL/BTI /2019-001</t>
  </si>
  <si>
    <t>MJ14/GA /PL/BTI /2019-008</t>
  </si>
  <si>
    <t>MJ11/GA /PL/BTI /2019-002</t>
  </si>
  <si>
    <t>MJ01/GA /PL/BTI /2019-002</t>
  </si>
  <si>
    <t>MJ01/GA /PL/BTI /2019-003</t>
  </si>
  <si>
    <t>MJ01/GA /PL/BTI /2019-004</t>
  </si>
  <si>
    <t>MJ01/GA /PL/BTI /2019-005</t>
  </si>
  <si>
    <t>MJ01/GA /PL/BTI /2019-006</t>
  </si>
  <si>
    <t>MJ16/GA /PK/BTI /2019-001</t>
  </si>
  <si>
    <t>MJ16/GA /PK/BTI /2019-002</t>
  </si>
  <si>
    <t>MJ01/GA /PL/BTI /2019-007</t>
  </si>
  <si>
    <t>MJ17/GA /PL/BTI /2019-001</t>
  </si>
  <si>
    <t>MJ17/GA /PL/BTI /2019-002</t>
  </si>
  <si>
    <t>MJ17/GA /PL/BTI /2019-003</t>
  </si>
  <si>
    <t>MJ17/GA /PL/BTI /2019-004</t>
  </si>
  <si>
    <t>MJ17/GA /PL/BTI /2019-005</t>
  </si>
  <si>
    <t>MJ01/GA /PL/BTI /2019-008</t>
  </si>
  <si>
    <t>MJ01/GA /PL/BTI /2019-009</t>
  </si>
  <si>
    <t>MJ01/GA /PL/BTI /2019-010</t>
  </si>
  <si>
    <t>MJ01/GA /PL/BTI /2019-011</t>
  </si>
  <si>
    <t>MJ02/GA /PL/BTI /2019-001</t>
  </si>
  <si>
    <t>MJ01/GA /PL/BTI /2019-012</t>
  </si>
  <si>
    <t>MJ01/GA /PL/BTI /2019-013</t>
  </si>
  <si>
    <t>MJ02/GA /PL/BTI /2019-002</t>
  </si>
  <si>
    <t>MJ02/GA /PL/BTI /2019-003</t>
  </si>
  <si>
    <t>MJ01/GA /PL/BTI /2019-014</t>
  </si>
  <si>
    <t>MJ02/GA /PL/BTI /2019-004</t>
  </si>
  <si>
    <t>MJ02/GA /PL/BTI /2019-005</t>
  </si>
  <si>
    <t>MJ02/GA /PL/BTI /2019-006</t>
  </si>
  <si>
    <t>MJ01/GA /PL/BTI /2019-015</t>
  </si>
  <si>
    <t>MJ01/GA /PL/BTI /2021-016</t>
  </si>
  <si>
    <t>MJ01/GA /PL/BTI /2021-017</t>
  </si>
  <si>
    <t>MJ01/GA /PL/BTI /2021-018</t>
  </si>
  <si>
    <t>MJ01/GA /PL/BTI /2021-019</t>
  </si>
  <si>
    <t>MJ01/GA /PL/BTI /2021-020</t>
  </si>
  <si>
    <t>MJ01/GA /PL/BTI /2021-021</t>
  </si>
  <si>
    <t>MJ01/GA /PL/BTI /2021-023</t>
  </si>
  <si>
    <t>MJ02/GA /PL/BTI /2021-007</t>
  </si>
  <si>
    <t>MJ02/GA /PL/BTI /2021-008</t>
  </si>
  <si>
    <t>MJ02/GA /PL/BTI /2021-009</t>
  </si>
  <si>
    <t>MJ02/GA /PL/BTI /2021-010</t>
  </si>
  <si>
    <t>MJ02/GA /PL/BTI /2021-011</t>
  </si>
  <si>
    <t>MJ02/GA /PL/BTI /2021-012</t>
  </si>
  <si>
    <t>MJ02/GA /PL/BTI /2021-013</t>
  </si>
  <si>
    <t>MJ18/GA /PL/BTI /2021-002</t>
  </si>
  <si>
    <t>MJ01/GA /PL/BTI /2021-024</t>
  </si>
  <si>
    <t>MJ01/GA /PL/BTI /2021-025</t>
  </si>
  <si>
    <t>MJ01/GA /PL/BTI /2021-026</t>
  </si>
  <si>
    <t>MJ02/GA /PL/BTI /2021-014</t>
  </si>
  <si>
    <t>MJ01/GA /PL/BTI /2021-027</t>
  </si>
  <si>
    <t>MJ01/GA /PL/BTI /2021-028</t>
  </si>
  <si>
    <t>MJ01/GA /PL/BTI /2021-029</t>
  </si>
  <si>
    <t>MJ01/GA /PL/BTI /2019-030</t>
  </si>
  <si>
    <t>MJ01/GA /PL/BTI /2019-031</t>
  </si>
  <si>
    <t>MJ01/GA /PL/BTI /2019-032</t>
  </si>
  <si>
    <t>MJ01/GA /PL/BTI /2019-033</t>
  </si>
  <si>
    <t>MJ01/GA /PL/BTI /2019-034</t>
  </si>
  <si>
    <t>MJ01/GA /PL/BTI /2019-035</t>
  </si>
  <si>
    <t>MJ01/GA /PL/BTI /2019-036</t>
  </si>
  <si>
    <t>MJ01/GA /PL/BTI /2019-037</t>
  </si>
  <si>
    <t>MJ01/GA /PL/BTI /2019-038</t>
  </si>
  <si>
    <t>MJ01/GA /PL/BTI /2019-039</t>
  </si>
  <si>
    <t>MJ01/GA /PL/BTI /2019-040</t>
  </si>
  <si>
    <t>MJ02/GA /PL/BTI /2019-015</t>
  </si>
  <si>
    <t>MJ02/GA /PL/BTI /2019-016</t>
  </si>
  <si>
    <t>MJ04/GA /PL/BTI /2021-001</t>
  </si>
  <si>
    <t>MJ03/GA /PL/BTI /2019-003</t>
  </si>
  <si>
    <t>MJ03/GA /PL/BTI /2019-004</t>
  </si>
  <si>
    <t>MJ12/GA /PL/BTI /2019-002</t>
  </si>
  <si>
    <t>MJ03/GA /PL/BTI /2019-005</t>
  </si>
  <si>
    <t>MJ09/GA /PL/BTI /2022-001</t>
  </si>
  <si>
    <t>MJ02/GA /PL/BTI /2021-017</t>
  </si>
  <si>
    <t>MJ02/GA /PL/BTI /2021-018</t>
  </si>
  <si>
    <t>MJ02/GA /PL/BTI /2021-019</t>
  </si>
  <si>
    <t>MJ02/GA /PL/BTI /2021-020</t>
  </si>
  <si>
    <t>MJ02/GA /PL/BTI /2021-021</t>
  </si>
  <si>
    <t>MJ02/GA /PL/BTI /2021-022</t>
  </si>
  <si>
    <t>MJ02/GA /PL/BTI /2021-023</t>
  </si>
  <si>
    <t>MJ02/GA /PL/BTI /2021-024</t>
  </si>
  <si>
    <t>MJ02/GA /PL/BTI /2021-025</t>
  </si>
  <si>
    <t>MJ02/GA /PL/BTI /2021-026</t>
  </si>
  <si>
    <t>MJ01/GA /PL/BTI /2021-041</t>
  </si>
  <si>
    <t>MJ01/GA /PL/BTI /2021-042</t>
  </si>
  <si>
    <t>MJ01/GA /PL/BTI /2021-043</t>
  </si>
  <si>
    <t>MJ01/GA /PL/BTI /2021-044</t>
  </si>
  <si>
    <t>MJ01/GA /PL/BTI /2021-045</t>
  </si>
  <si>
    <t>KR07/GA /PK/BTI /2019-001</t>
  </si>
  <si>
    <t>KR07/GA /PK/BTI /2019-002</t>
  </si>
  <si>
    <t>KR07/GA /PK/BTI /2019-003</t>
  </si>
  <si>
    <t>KR07/GA /PK/BTI /2019-004</t>
  </si>
  <si>
    <t>KR07/GA /PK/BTI /2019-005</t>
  </si>
  <si>
    <t>KR07/GA /PK/BTI /2019-006</t>
  </si>
  <si>
    <t>KR07/GA /PK/BTI /2019-007</t>
  </si>
  <si>
    <t>KR07/GA /PK/BTI /2019-008</t>
  </si>
  <si>
    <t>KR07/GA /PK/BTI /2019-009</t>
  </si>
  <si>
    <t>KR07/GA /PK/BTI /2019-010</t>
  </si>
  <si>
    <t>KR07/GA /PK/BTI /2019-011</t>
  </si>
  <si>
    <t>KR07/GA /PK/BTI /2019-012</t>
  </si>
  <si>
    <t>KR07/GA /PK/BTI /2019-013</t>
  </si>
  <si>
    <t>KR07/GA /PK/BTI /2019-014</t>
  </si>
  <si>
    <t>KR07/GA /PK/BTI /2019-015</t>
  </si>
  <si>
    <t>KR07/GA /PK/BTI /2019-016</t>
  </si>
  <si>
    <t>KR07/GA /PK/BTI /2019-017</t>
  </si>
  <si>
    <t>KR07/GA /PK/BTI /2019-018</t>
  </si>
  <si>
    <t>KR07/GA /PK/BTI /2019-019</t>
  </si>
  <si>
    <t>KR07/GA /PK/BTI /2019-020</t>
  </si>
  <si>
    <t>KR07/GA /PK/BTI /2019-021</t>
  </si>
  <si>
    <t>KR07/GA /PK/BTI /2019-022</t>
  </si>
  <si>
    <t>KR07/GA /PK/BTI /2019-023</t>
  </si>
  <si>
    <t>KR07/GA /PK/BTI /2019-024</t>
  </si>
  <si>
    <t>KR07/GA /PK/BTI /2019-025</t>
  </si>
  <si>
    <t>KR07/GA /PK/BTI /2019-026</t>
  </si>
  <si>
    <t>KR07/GA /PK/BTI /2019-027</t>
  </si>
  <si>
    <t>KR07/GA /PK/BTI /2019-028</t>
  </si>
  <si>
    <t>KR07/GA /PK/BTI /2019-029</t>
  </si>
  <si>
    <t>KR07/GA /PK/BTI /2019-030</t>
  </si>
  <si>
    <t>KR07/GA /PK/BTI /2019-031</t>
  </si>
  <si>
    <t>KR07/GA /PK/BTI /2019-032</t>
  </si>
  <si>
    <t>KR07/GA /PK/BTI /2019-033</t>
  </si>
  <si>
    <t>KR07/GA /PK/BTI /2019-034</t>
  </si>
  <si>
    <t>KR07/GA /PK/BTI /2019-035</t>
  </si>
  <si>
    <t>KR07/GA /PK/BTI /2019-036</t>
  </si>
  <si>
    <t>KR07/GA /PK/BTI /2019-037</t>
  </si>
  <si>
    <t>KR07/GA /PK/BTI /2019-038</t>
  </si>
  <si>
    <t>KR07/GA /PK/BTI /2019-039</t>
  </si>
  <si>
    <t>KR07/GA /PK/BTI /2019-040</t>
  </si>
  <si>
    <t>KR07/GA /PK/BTI /2019-041</t>
  </si>
  <si>
    <t>KR07/GA /PK/BTI /2019-042</t>
  </si>
  <si>
    <t>KR07/GA /PK/BTI /2019-043</t>
  </si>
  <si>
    <t>KR07/GA /PK/BTI /2019-044</t>
  </si>
  <si>
    <t>KR07/GA /PK/BTI /2019-045</t>
  </si>
  <si>
    <t>KR07/GA /PK/BTI /2019-046</t>
  </si>
  <si>
    <t>KR07/GA /PK/BTI /2019-047</t>
  </si>
  <si>
    <t>KR07/GA /PK/BTI /2019-048</t>
  </si>
  <si>
    <t>KR07/GA /PK/BTI /2019-049</t>
  </si>
  <si>
    <t>KR07/GA /PK/BTI /2019-050</t>
  </si>
  <si>
    <t>KR07/GA /PK/BTI /2022-051</t>
  </si>
  <si>
    <t>KR07/GA /PK/BTI /2022-052</t>
  </si>
  <si>
    <t>KR07/GA /PK/BTI /2022-053</t>
  </si>
  <si>
    <t>KR07/GA /PK/BTI /2022-054</t>
  </si>
  <si>
    <t>KR07/GA /PK/BTI /2022-055</t>
  </si>
  <si>
    <t>KR07/GA /PK/BTI /2022-056</t>
  </si>
  <si>
    <t>KR07/GA /PK/BTI /2022-057</t>
  </si>
  <si>
    <t>KR07/GA /PK/BTI /2022-058</t>
  </si>
  <si>
    <t>KR07/GA /PK/BTI /2022-059</t>
  </si>
  <si>
    <t>KR07/GA /PK/BTI /2022-060</t>
  </si>
  <si>
    <t>KR10/GA /PL/BTI /2019-001</t>
  </si>
  <si>
    <t>KR10/GA /PL/BTI /2019-002</t>
  </si>
  <si>
    <t>KR10/GA /PL/BTI /2019-003</t>
  </si>
  <si>
    <t>KR11/GA /PL/BTI /2019-001</t>
  </si>
  <si>
    <t>KR11/GA /PL/BTI /2019-002</t>
  </si>
  <si>
    <t>KR14/GA /PK/BTI /2019-001</t>
  </si>
  <si>
    <t>KR02/GA /PL/BTI /2019-001</t>
  </si>
  <si>
    <t>KR02/GA /PL/BTI /2019-002</t>
  </si>
  <si>
    <t>KR02/GA /PL/BTI /2019-003</t>
  </si>
  <si>
    <t>KR02/GA /PL/BTI /2019-004</t>
  </si>
  <si>
    <t>KR02/GA /PL/BTI /2019-005</t>
  </si>
  <si>
    <t>KR02/GA /PL/BTI /2019-006</t>
  </si>
  <si>
    <t>KR13/GA /PL/BTI /2021-001</t>
  </si>
  <si>
    <t>KR12/GA /PL/BTI /2021-001</t>
  </si>
  <si>
    <t>KR12/GA /PL/BTI /2021-002</t>
  </si>
  <si>
    <t>KR10/GA /PL/BTI /2021-004</t>
  </si>
  <si>
    <t>KR10/GA /PL/BTI /2021-005</t>
  </si>
  <si>
    <t>KR07/GA /PK/BTI /2022-061</t>
  </si>
  <si>
    <t>KR07/GA /PK/BTI /2022-062</t>
  </si>
  <si>
    <t>KR07/GA /PK/BTI /2022-063</t>
  </si>
  <si>
    <t>KR07/GA /PK/BTI /2022-064</t>
  </si>
  <si>
    <t>KR04/GA /PL/BTI /2021-001</t>
  </si>
  <si>
    <t>KR04/GA /PL/BTI /2021-002</t>
  </si>
  <si>
    <t>KR04/GA /PL/BTI /2021-003</t>
  </si>
  <si>
    <t>KR04/GA /PL/BTI /2021-004</t>
  </si>
  <si>
    <t>KR04/GA /PL/BTI /2021-005</t>
  </si>
  <si>
    <t>KR04/GA /PL/BTI /2021-006</t>
  </si>
  <si>
    <t>KR06/GA /PL/BTI /2021-001</t>
  </si>
  <si>
    <t>KR02/GA /PL/BTI /2021-007</t>
  </si>
  <si>
    <t>KR02/GA /PL/BTI /2021-008</t>
  </si>
  <si>
    <t>KR02/GA /PL/BTI /2021-009</t>
  </si>
  <si>
    <t>KR02/GA /PL/BTI /2021-010</t>
  </si>
  <si>
    <t>KR02/GA /PL/BTI /2021-011</t>
  </si>
  <si>
    <t>KR02/GA /PL/BTI /2021-012</t>
  </si>
  <si>
    <t>KR02/GA /PL/BTI /2021-013</t>
  </si>
  <si>
    <t>KR02/GA /PL/BTI /2021-014</t>
  </si>
  <si>
    <t>KR04/GA /PL/BTI /2021-015</t>
  </si>
  <si>
    <t>KR04/GA /PL/BTI /2019-016</t>
  </si>
  <si>
    <t>KR04/GA /PL/BTI /2019-017</t>
  </si>
  <si>
    <t>KR04/GA /PL/BTI /2019-018</t>
  </si>
  <si>
    <t>KR04/GA /PL/BTI /2019-019</t>
  </si>
  <si>
    <t>KR04/GA /PL/BTI /2019-020</t>
  </si>
  <si>
    <t>KR04/GA /PL/BTI /2019-021</t>
  </si>
  <si>
    <t>KR04/GA /PL/BTI /2019-022</t>
  </si>
  <si>
    <t>KR09/GA /PL/BTI /2019-001</t>
  </si>
  <si>
    <t>KR09/GA /PL/BTI /2019-002</t>
  </si>
  <si>
    <t>KR09/GA /PL/BTI /2019-003</t>
  </si>
  <si>
    <t>KR09/GA /PL/BTI /2019-004</t>
  </si>
  <si>
    <t>KR09/GA /PL/BTI /2019-005</t>
  </si>
  <si>
    <t>KR09/GA /PL/BTI /2019-006</t>
  </si>
  <si>
    <t>KR06/GA /PL/BTI /2019-002</t>
  </si>
  <si>
    <t>KR06/GA /PL/BTI /2019-003</t>
  </si>
  <si>
    <t>KR06/GA /PL/BTI /2019-004</t>
  </si>
  <si>
    <t>KR06/GA /PL/BTI /2019-005</t>
  </si>
  <si>
    <t>KR06/GA /PL/BTI /2019-006</t>
  </si>
  <si>
    <t>KR13/GA /PL/BTI /2019-002</t>
  </si>
  <si>
    <t>KR13/GA /PL/BTI /2019-003</t>
  </si>
  <si>
    <t>KR13/GA /PL/BTI /2019-004</t>
  </si>
  <si>
    <t>KR13/GA /PL/BTI /2019-005</t>
  </si>
  <si>
    <t>KR13/GA /PL/BTI /2019-006</t>
  </si>
  <si>
    <t>KR13/GA /PL/BTI /2019-007</t>
  </si>
  <si>
    <t>KR01/GA /PL/BTI /2019-001</t>
  </si>
  <si>
    <t>KR09/GA /PL/BTI /2019-007</t>
  </si>
  <si>
    <t>KR13/GA /PL/BTI /2019-008</t>
  </si>
  <si>
    <t>KR13/GA /PL/BTI /2020-009</t>
  </si>
  <si>
    <t>KR13/GA /PL/BTI /2020-010</t>
  </si>
  <si>
    <t>KR13/GA /PL/BTI /2020-011</t>
  </si>
  <si>
    <t>KR13/GA /PL/BTI /2020-012</t>
  </si>
  <si>
    <t>KR13/GA /PL/BTI /2020-013</t>
  </si>
  <si>
    <t>KR13/GA /PL/BTI /2020-014</t>
  </si>
  <si>
    <t>KR13/GA /PL/BTI /2020-015</t>
  </si>
  <si>
    <t>KR13/GA /PL/BTI /2020-016</t>
  </si>
  <si>
    <t>KR13/GA /PL/BTI /2020-017</t>
  </si>
  <si>
    <t>KR13/GA /PL/BTI /2020-018</t>
  </si>
  <si>
    <t>KR13/GA /PL/BTI /2020-019</t>
  </si>
  <si>
    <t>KR13/GA /PL/BTI /2020-020</t>
  </si>
  <si>
    <t>KR13/GA /PL/BTI /2020-021</t>
  </si>
  <si>
    <t>KR05/GA /PL/BTI /2019-001</t>
  </si>
  <si>
    <t>KR05/GA /PL/BTI /2019-002</t>
  </si>
  <si>
    <t>KR05/GA /PL/BTI /2019-003</t>
  </si>
  <si>
    <t>KR05/GA /PL/BTI /2019-004</t>
  </si>
  <si>
    <t>KR05/GA /PL/BTI /2019-005</t>
  </si>
  <si>
    <t>KR05/GA /PL/BTI /2019-006</t>
  </si>
  <si>
    <t>KR05/GA /PL/BTI /2019-007</t>
  </si>
  <si>
    <t>KR05/GA /PL/BTI /2019-008</t>
  </si>
  <si>
    <t>KR09/GA /PL/BTI /2019-008</t>
  </si>
  <si>
    <t>KR10/GA /PL/BTI /2019-006</t>
  </si>
  <si>
    <t>KR06/GA /PL/BTI /2019-007</t>
  </si>
  <si>
    <t>KR06/GA /PL/BTI /2019-008</t>
  </si>
  <si>
    <t>KR06/GA /PL/BTI /2019-009</t>
  </si>
  <si>
    <t>KR06/GA /PL/BTI /2019-010</t>
  </si>
  <si>
    <t>KR09/GA /PL/BTI /2019-009</t>
  </si>
  <si>
    <t>KR09/GA /PL/BTI /2019-010</t>
  </si>
  <si>
    <t>KR06/GA /PL/BTI /2019-011</t>
  </si>
  <si>
    <t>KR09/GA /PL/BTI /2019-011</t>
  </si>
  <si>
    <t>KR01/GA /PL/BTI /2019-002</t>
  </si>
  <si>
    <t>KR01/GA /PL/BTI /2019-003</t>
  </si>
  <si>
    <t>KR01/GA /PL/BTI /2021-004</t>
  </si>
  <si>
    <t>KR01/GA /PL/BTI /2021-005</t>
  </si>
  <si>
    <t>KR01/GA /PL/BTI /2021-006</t>
  </si>
  <si>
    <t>KR01/GA /PL/BTI /2021-007</t>
  </si>
  <si>
    <t>KR01/GA /PL/BTI /2021-008</t>
  </si>
  <si>
    <t>KR01/GA /PL/BTI /2021-009</t>
  </si>
  <si>
    <t>KR06/GA /PL/BTI /2021-012</t>
  </si>
  <si>
    <t>KR06/GA /PL/BTI /2021-013</t>
  </si>
  <si>
    <t>KR03/GA /PL/BTI /2021-001</t>
  </si>
  <si>
    <t>KR01/GA /PL/BTI /2021-010</t>
  </si>
  <si>
    <t>KR01/GA /PL/BTI /2021-011</t>
  </si>
  <si>
    <t>KR01/GA /PL/BTI /2021-012</t>
  </si>
  <si>
    <t>KR01/GA /PL/BTI /2021-013</t>
  </si>
  <si>
    <t>KR01/GA /PL/BTI /2021-014</t>
  </si>
  <si>
    <t>KR01/GA /PL/BTI /2021-015</t>
  </si>
  <si>
    <t>KR06/GA /PL/BTI /2021-014</t>
  </si>
  <si>
    <t>KR06/GA /PL/BTI /2021-015</t>
  </si>
  <si>
    <t>KR01/GA /PL/BTI /2021-016</t>
  </si>
  <si>
    <t>KR01/GA /PL/BTI /2021-017</t>
  </si>
  <si>
    <t>KR06/GA /PL/BTI /2021-016</t>
  </si>
  <si>
    <t>KR09/GA /PL/BTI /2021-012</t>
  </si>
  <si>
    <t>KR01/GA /PL/BTI /2021-018</t>
  </si>
  <si>
    <t>KR01/GA /PL/BTI /2021-019</t>
  </si>
  <si>
    <t>KR06/GA /PL/BTI /2021-017</t>
  </si>
  <si>
    <t>KR01/GA /PL/BTI /2019-020</t>
  </si>
  <si>
    <t>KR01/GA /PL/BTI /2019-021</t>
  </si>
  <si>
    <t>KR01/GA /PL/BTI /2019-022</t>
  </si>
  <si>
    <t>KR01/GA /PL/BTI /2019-023</t>
  </si>
  <si>
    <t>KR01/GA /PL/BTI /2019-024</t>
  </si>
  <si>
    <t>KR01/GA /PL/BTI /2019-025</t>
  </si>
  <si>
    <t>KR01/GA /PL/BTI /2019-026</t>
  </si>
  <si>
    <t>KR01/GA /PL/BTI /2019-027</t>
  </si>
  <si>
    <t>KR01/GA /PL/BTI /2019-028</t>
  </si>
  <si>
    <t>KR01/GA /PL/BTI /2019-029</t>
  </si>
  <si>
    <t>KR01/GA /PL/BTI /2019-030</t>
  </si>
  <si>
    <t>KR06/GA /PL/BTI /2019-018</t>
  </si>
  <si>
    <t>KR03/GA /PL/BTI /2021-002</t>
  </si>
  <si>
    <t>KR06/GA /PL/BTI /2021-019</t>
  </si>
  <si>
    <t>KR03/GA /PL/BTI /2021-003</t>
  </si>
  <si>
    <t>KR06/GA /PL/BTI /2019-020</t>
  </si>
  <si>
    <t>KR02/GA /PL/BTI /2019-015</t>
  </si>
  <si>
    <t>KR02/GA /PL/BTI /2019-016</t>
  </si>
  <si>
    <t>KR02/GA /PL/BTI /2019-017</t>
  </si>
  <si>
    <t>KR02/GA /PL/BTI /2019-018</t>
  </si>
  <si>
    <t>KR03/GA /PL/BTI /2021-004</t>
  </si>
  <si>
    <t>KR03/GA /PL/BTI /2022-005</t>
  </si>
  <si>
    <t>KR03/GA /PL/BTI /2022-006</t>
  </si>
  <si>
    <t>KR03/GA /PL/BTI /2022-007</t>
  </si>
  <si>
    <t>KR01/GA /PL/BTI /2021-031</t>
  </si>
  <si>
    <t>KR01/GA /PL/BTI /2021-032</t>
  </si>
  <si>
    <t>KR01/GA /PL/BTI /2021-033</t>
  </si>
  <si>
    <t>KR06/GA /PL/BTI /2021-021</t>
  </si>
  <si>
    <t>KR06/GA /PL/BTI /2021-022</t>
  </si>
  <si>
    <t>KR06/GA /PL/BTI /2021-023</t>
  </si>
  <si>
    <t>KR06/GA /PL/BTI /2021-024</t>
  </si>
  <si>
    <t>KR06/GA /PL/BTI /2021-025</t>
  </si>
  <si>
    <t>KR06/GA /PL/BTI /2021-026</t>
  </si>
  <si>
    <t>KR09/GA /PL/BTI /2021-013</t>
  </si>
  <si>
    <t>KR09/GA /PL/BTI /2021-014</t>
  </si>
  <si>
    <t>KR09/GA /PL/BTI /2021-015</t>
  </si>
  <si>
    <t>KR09/GA /PL/BTI /2021-016</t>
  </si>
  <si>
    <t>KR09/GA /PL/BTI /2021-017</t>
  </si>
  <si>
    <t>KR09/GA /PL/BTI /2021-018</t>
  </si>
  <si>
    <t>KR09/GA /PL/BTI /2021-019</t>
  </si>
  <si>
    <t>LM01/GA /PL/BTI /2019-001</t>
  </si>
  <si>
    <t>LM02/GA /PL/BTI /2019-001</t>
  </si>
  <si>
    <t>LM03/GA /PK/BTI /2019-001</t>
  </si>
  <si>
    <t>LM04/GA /PK/BTI /2019-001</t>
  </si>
  <si>
    <t>LM06/GA /PL/BTI /2021-001</t>
  </si>
  <si>
    <t>LM08/GA /PL/BTI /2021-001</t>
  </si>
  <si>
    <t>LM09/GA /PL/BTI /2019-001</t>
  </si>
  <si>
    <t>LM01/GA /PL/BTI /2019-002</t>
  </si>
  <si>
    <t>LM10/GA /PL/BTI /2019-001</t>
  </si>
  <si>
    <t>LM10/GA /PL/BTI /2019-002</t>
  </si>
  <si>
    <t>LM10/GA /PL/BTI /2019-003</t>
  </si>
  <si>
    <t>LM10/GA /PL/BTI /2019-004</t>
  </si>
  <si>
    <t>LM10/GA /PL/BTI /2019-005</t>
  </si>
  <si>
    <t>LM11/GA /PL/BTI /2022-001</t>
  </si>
  <si>
    <t>LM12/GA /PL/BTI /2022-001</t>
  </si>
  <si>
    <t>LM13/GA /PL/BTI /2022-001</t>
  </si>
  <si>
    <t>LM13/GA /PL/BTI /2022-002</t>
  </si>
  <si>
    <t>LM13/GA /PL/BTI /2022-003</t>
  </si>
  <si>
    <t>LM13/GA /PL/BTI /2022-004</t>
  </si>
  <si>
    <t>LM13/GA /PL/BTI /2022-005</t>
  </si>
  <si>
    <t>LM13/GA /PL/BTI /2022-006</t>
  </si>
  <si>
    <t>LM01/GA /PL/BTI /2019-003</t>
  </si>
  <si>
    <t>LM14/GA /PL/BTI /2019-001</t>
  </si>
  <si>
    <t>LM14/GA /PL/BTI /2019-002</t>
  </si>
  <si>
    <t>LM01/GA /PL/BTI /2019-004</t>
  </si>
  <si>
    <t>LM10/GA /PL/BTI /2019-006</t>
  </si>
  <si>
    <t>LM10/GA /PL/BTI /2019-007</t>
  </si>
  <si>
    <t>LM01/GA /PL/BTI /2019-005</t>
  </si>
  <si>
    <t>LM10/GA /PL/BTI /2019-008</t>
  </si>
  <si>
    <t>LM10/GA /PL/BTI /2019-009</t>
  </si>
  <si>
    <t>LM01/GA /PL/BTI /2021-006</t>
  </si>
  <si>
    <t>LM01/GA /PL/BTI /2021-007</t>
  </si>
  <si>
    <t>LM01/GA /PL/BTI /2021-008</t>
  </si>
  <si>
    <t>LM01/GA /PL/BTI /2021-009</t>
  </si>
  <si>
    <t>LM10/GA /PL/BTI /2021-010</t>
  </si>
  <si>
    <t>LM10/GA /PL/BTI /2021-011</t>
  </si>
  <si>
    <t>LM10/GA /PL/BTI /2021-012</t>
  </si>
  <si>
    <t>LM10/GA /PL/BTI /2021-013</t>
  </si>
  <si>
    <t>LM15/GA /PL/BTI /2018-001</t>
  </si>
  <si>
    <t>LM16/GA /PL/BTI /2019-001</t>
  </si>
  <si>
    <t>LM17/GA /PL/BTI /2019-001</t>
  </si>
  <si>
    <t>LM01/GA /PL/BTI /2021-010</t>
  </si>
  <si>
    <t>LM10/GA /PL/BTI /2021-014</t>
  </si>
  <si>
    <t>LM10/GA /PL/BTI /2021-015</t>
  </si>
  <si>
    <t>LM10/GA /PL/BTI /2021-016</t>
  </si>
  <si>
    <t>LM10/GA /PL/BTI /2021-017</t>
  </si>
  <si>
    <t>LM10/GA /PL/BTI /2021-018</t>
  </si>
  <si>
    <t>LM10/GA /PL/BTI /2021-019</t>
  </si>
  <si>
    <t>LM10/GA /PL/BTI /2021-020</t>
  </si>
  <si>
    <t>LM01/GA /PL/BTI /2021-012</t>
  </si>
  <si>
    <t>LM01/GA /PL/BTI /2021-013</t>
  </si>
  <si>
    <t>LM01/GA /PL/BTI /2021-014</t>
  </si>
  <si>
    <t>LM01/GA /PL/BTI /2021-015</t>
  </si>
  <si>
    <t>LM01/GA /PL/BTI /2021-016</t>
  </si>
  <si>
    <t>LM01/GA /PL/BTI /2021-017</t>
  </si>
  <si>
    <t>LM10/GA /PL/BTI /2021-021</t>
  </si>
  <si>
    <t>LM01/GA /PL/BTI /2019-018</t>
  </si>
  <si>
    <t>LM01/GA /PL/BTI /2019-019</t>
  </si>
  <si>
    <t>LM01/GA /PL/BTI /2019-020</t>
  </si>
  <si>
    <t>LM01/GA /PL/BTI /2019-021</t>
  </si>
  <si>
    <t>LM10/GA /PL/BTI /2019-022</t>
  </si>
  <si>
    <t>LM10/GA /PL/BTI /2019-023</t>
  </si>
  <si>
    <t>LM10/GA /PL/BTI /2019-024</t>
  </si>
  <si>
    <t>LM10/GA /PL/BTI /2019-025</t>
  </si>
  <si>
    <t>LM01/GA /PL/BTI /2019-022</t>
  </si>
  <si>
    <t>LM01/GA /PL/BTI /2019-023</t>
  </si>
  <si>
    <t>LM10/GA /PL/BTI /2019-026</t>
  </si>
  <si>
    <t>LM10/GA /PL/BTI /2019-027</t>
  </si>
  <si>
    <t>LM10/GA /PL/BTI /2019-028</t>
  </si>
  <si>
    <t>LM10/GA /PL/BTI /2019-029</t>
  </si>
  <si>
    <t>LM01/GA /PL/BTI /2019-024</t>
  </si>
  <si>
    <t>LM01/GA /PL/BTI /2019-025</t>
  </si>
  <si>
    <t>LM10/GA /PL/BTI /2019-030</t>
  </si>
  <si>
    <t>LM10/GA /PL/BTI /2019-031</t>
  </si>
  <si>
    <t>LM10/GA /PL/BTI /2021-032</t>
  </si>
  <si>
    <t>LM01/GA /PL/BTI /2021-026</t>
  </si>
  <si>
    <t>LM10/GA /PL/BTI /2019-033</t>
  </si>
  <si>
    <t>LM01/GA /PL/BTI /2019-027</t>
  </si>
  <si>
    <t>LM01/GA /PL/BTI /2019-028</t>
  </si>
  <si>
    <t>LM10/GA /PL/BTI /2019-034</t>
  </si>
  <si>
    <t>LM01/GA /PL/BTI /2019-029</t>
  </si>
  <si>
    <t>LM18/GA /PL/BTI /2021-001</t>
  </si>
  <si>
    <t>LM18/GA /PL/BTI /2021-002</t>
  </si>
  <si>
    <t>LM18/GA /PL/BTI /2021-003</t>
  </si>
  <si>
    <t>LM18/GA /PL/BTI /2021-004</t>
  </si>
  <si>
    <t>LM18/GA /PL/BTI /2021-005</t>
  </si>
  <si>
    <t>LM18/GA /PL/BTI /2021-006</t>
  </si>
  <si>
    <t>LM18/GA /PL/BTI /2021-007</t>
  </si>
  <si>
    <t>LM18/GA /PL/BTI /2021-008</t>
  </si>
  <si>
    <t>LM18/GA /PL/BTI /2021-009</t>
  </si>
  <si>
    <t>LM18/GA /PL/BTI /2021-010</t>
  </si>
  <si>
    <t>LM18/GA /PL/BTI /2021-011</t>
  </si>
  <si>
    <t>LM18/GA /PL/BTI /2021-012</t>
  </si>
  <si>
    <t>LM18/GA /PL/BTI /2021-013</t>
  </si>
  <si>
    <t>LM18/GA /PL/BTI /2021-014</t>
  </si>
  <si>
    <t>LM18/GA /PL/BTI /2021-015</t>
  </si>
  <si>
    <t>LM18/GA /PL/BTI /2021-016</t>
  </si>
  <si>
    <t>LM18/GA /PL/BTI /2021-017</t>
  </si>
  <si>
    <t>LM18/GA /PL/BTI /2021-018</t>
  </si>
  <si>
    <t>LM18/GA /PL/BTI /2021-019</t>
  </si>
  <si>
    <t>LM18/GA /PL/BTI /2021-020</t>
  </si>
  <si>
    <t>LM18/GA /PL/BTI /2021-021</t>
  </si>
  <si>
    <t>LM18/GA /PL/BTI /2021-022</t>
  </si>
  <si>
    <t>LM18/GA /PL/BTI /2021-023</t>
  </si>
  <si>
    <t>LM18/GA /PL/BTI /2021-024</t>
  </si>
  <si>
    <t>LM18/GA /PL/BTI /2021-025</t>
  </si>
  <si>
    <t>LM18/GA /PL/BTI /2021-026</t>
  </si>
  <si>
    <t>LM18/GA /PL/BTI /2021-027</t>
  </si>
  <si>
    <t>LM18/GA /PL/BTI /2021-028</t>
  </si>
  <si>
    <t>LM18/GA /PL/BTI /2021-029</t>
  </si>
  <si>
    <t>LM18/GA /PL/BTI /2021-030</t>
  </si>
  <si>
    <t>LM18/GA /PL/BTI /2021-031</t>
  </si>
  <si>
    <t>LM18/GA /PL/BTI /2021-032</t>
  </si>
  <si>
    <t>LM18/GA /PL/BTI /2021-033</t>
  </si>
  <si>
    <t>LM18/GA /PL/BTI /2021-034</t>
  </si>
  <si>
    <t>LM18/GA /PL/BTI /2021-035</t>
  </si>
  <si>
    <t>LM18/GA /PL/BTI /2021-036</t>
  </si>
  <si>
    <t>LM18/GA /PL/BTI /2021-037</t>
  </si>
  <si>
    <t>LM18/GA /PL/BTI /2021-038</t>
  </si>
  <si>
    <t>LM18/GA /PL/BTI /2021-039</t>
  </si>
  <si>
    <t>LM18/GA /PL/BTI /2021-040</t>
  </si>
  <si>
    <t>LM18/GA /PL/BTI /2021-041</t>
  </si>
  <si>
    <t>LM18/GA /PL/BTI /2021-042</t>
  </si>
  <si>
    <t>LM18/GA /PL/BTI /2021-043</t>
  </si>
  <si>
    <t>LM18/GA /PL/BTI /2021-044</t>
  </si>
  <si>
    <t>LM18/GA /PL/BTI /2021-045</t>
  </si>
  <si>
    <t>LM18/GA /PL/BTI /2021-046</t>
  </si>
  <si>
    <t>LM18/GA /PL/BTI /2021-047</t>
  </si>
  <si>
    <t>LM18/GA /PL/BTI /2021-048</t>
  </si>
  <si>
    <t>LM18/GA /PL/BTI /2021-049</t>
  </si>
  <si>
    <t>LM18/GA /PL/BTI /2021-050</t>
  </si>
  <si>
    <t>LM18/GA /PL/BTI /2021-051</t>
  </si>
  <si>
    <t>LM18/GA /PL/BTI /2021-052</t>
  </si>
  <si>
    <t>LM19/GA /PL/BTI /2018-001</t>
  </si>
  <si>
    <t>LM19/GA /PL/BTI /2018-002</t>
  </si>
  <si>
    <t>LM19/GA /PL/BTI /2018-003</t>
  </si>
  <si>
    <t>LM19/GA /PL/BTI /2018-004</t>
  </si>
  <si>
    <t>LM19/GA /PL/BTI /2018-005</t>
  </si>
  <si>
    <t>LM19/GA /PL/BTI /2018-006</t>
  </si>
  <si>
    <t>LM19/GA /PL/BTI /2018-007</t>
  </si>
  <si>
    <t>LM19/GA /PL/BTI /2018-008</t>
  </si>
  <si>
    <t>LM19/GA /PL/BTI /2018-009</t>
  </si>
  <si>
    <t>LM19/GA /PL/BTI /2018-010</t>
  </si>
  <si>
    <t>LM19/GA /PL/BTI /2018-011</t>
  </si>
  <si>
    <t>LM19/GA /PL/BTI /2018-012</t>
  </si>
  <si>
    <t>LM19/GA /PL/BTI /2018-013</t>
  </si>
  <si>
    <t>LM19/GA /PL/BTI /2018-014</t>
  </si>
  <si>
    <t>LM19/GA /PL/BTI /2018-015</t>
  </si>
  <si>
    <t>LM19/GA /PL/BTI /2018-016</t>
  </si>
  <si>
    <t>LM19/GA /PL/BTI /2018-017</t>
  </si>
  <si>
    <t>LM19/GA /PL/BTI /2018-018</t>
  </si>
  <si>
    <t>LM19/GA /PL/BTI /2018-019</t>
  </si>
  <si>
    <t>LM19/GA /PL/BTI /2018-020</t>
  </si>
  <si>
    <t>LM19/GA /PL/BTI /2018-021</t>
  </si>
  <si>
    <t>LM19/GA /PL/BTI /2018-022</t>
  </si>
  <si>
    <t>LM19/GA /PL/BTI /2018-023</t>
  </si>
  <si>
    <t>LM19/GA /PL/BTI /12lglki-024</t>
  </si>
  <si>
    <t>LM19/GA /PL/BTI /2018-025</t>
  </si>
  <si>
    <t>LM19/GA /PL/BTI /2018-026</t>
  </si>
  <si>
    <t>LM19/GA /PL/BTI /2018-027</t>
  </si>
  <si>
    <t>LM19/GA /PL/BTI /2018-028</t>
  </si>
  <si>
    <t>LM19/GA /PL/BTI /2018-029</t>
  </si>
  <si>
    <t>LM19/GA /PL/BTI /2018-030</t>
  </si>
  <si>
    <t>LM19/GA /PL/BTI /2018-031</t>
  </si>
  <si>
    <t>LM19/GA /PL/BTI /2018-032</t>
  </si>
  <si>
    <t>LM19/GA /PL/BTI /2018-033</t>
  </si>
  <si>
    <t>LM19/GA /PL/BTI /2018-034</t>
  </si>
  <si>
    <t>LM19/GA /PL/BTI /2018-035</t>
  </si>
  <si>
    <t>LM19/GA /PL/BTI /2018-036</t>
  </si>
  <si>
    <t>LM19/GA /PL/BTI /2018-037</t>
  </si>
  <si>
    <t>LM19/GA /PL/BTI /2018-038</t>
  </si>
  <si>
    <t>LM19/GA /PL/BTI /2018-039</t>
  </si>
  <si>
    <t>LM19/GA /PL/BTI /2018-040</t>
  </si>
  <si>
    <t>LM19/GA /PL/BTI /2018-041</t>
  </si>
  <si>
    <t>LM19/GA /PL/BTI /2018-042</t>
  </si>
  <si>
    <t>LM19/GA /PL/BTI /2018-043</t>
  </si>
  <si>
    <t>LM19/GA /PL/BTI /2018-044</t>
  </si>
  <si>
    <t>LM19/GA /PL/BTI /2018-045</t>
  </si>
  <si>
    <t>LM19/GA /PL/BTI /2018-046</t>
  </si>
  <si>
    <t>LM19/GA /PL/BTI /2018-047</t>
  </si>
  <si>
    <t>LM19/GA /PL/BTI /2018-048</t>
  </si>
  <si>
    <t>LM19/GA /PL/BTI /2018-049</t>
  </si>
  <si>
    <t>LM19/GA /PL/BTI /2018-050</t>
  </si>
  <si>
    <t>LM19/GA /PL/BTI /2018-051</t>
  </si>
  <si>
    <t>LM19/GA /PL/BTI /2018-052</t>
  </si>
  <si>
    <t>LM20/GA /PL/BTI /2022-001</t>
  </si>
  <si>
    <t>LM10/GA /PL/BTI /2021-035</t>
  </si>
  <si>
    <t>LM10/GA /PL/BTI /2021-036</t>
  </si>
  <si>
    <t>LM10/GA /PL/BTI /2021-037</t>
  </si>
  <si>
    <t>LM10/GA /PL/BTI /2021-038</t>
  </si>
  <si>
    <t>LM10/GA /PL/BTI /2021-039</t>
  </si>
  <si>
    <t>LM10/GA /PL/BTI /2021-040</t>
  </si>
  <si>
    <t>LM10/GA /PL/BTI /2021-041</t>
  </si>
  <si>
    <t>LM10/GA /PL/BTI /2021-042</t>
  </si>
  <si>
    <t>LM01/GA /PL/BTI /2021-030</t>
  </si>
  <si>
    <t>AC02/GA /PL/BTI /2021-001</t>
  </si>
  <si>
    <t>AC02/GA /PL/BTI /2021-002</t>
  </si>
  <si>
    <t>AC02/GA /PL/BTI /2021-003</t>
  </si>
  <si>
    <t>AC02/GA /PL/BTI /2021-004</t>
  </si>
  <si>
    <t>AC02/GA /PL/BTI /2021-005</t>
  </si>
  <si>
    <t>AC02/GA /PL/BTI /2021-006</t>
  </si>
  <si>
    <t>AC02/GA /PL/BTI /2021-007</t>
  </si>
  <si>
    <t>AC02/GA /PL/BTI /2021-008</t>
  </si>
  <si>
    <t>AC02/GA /PL/BTI /2021-009</t>
  </si>
  <si>
    <t>AC02/GA /PL/BTI /2021-010</t>
  </si>
  <si>
    <t>AC01/GA /PL/BTI /2019-001</t>
  </si>
  <si>
    <t>AC02/GA /PL/BTI /2021-011</t>
  </si>
  <si>
    <t>AC02/GA /PL/BTI /2021-012</t>
  </si>
  <si>
    <t>AC05/GA /PL/BTI /2019-002</t>
  </si>
  <si>
    <t>AC02/GA /PL/BTI /2021-013</t>
  </si>
  <si>
    <t>AC02/GA /PL/BTI /2021-014</t>
  </si>
  <si>
    <t>AC02/GA /PL/BTI /2021-015</t>
  </si>
  <si>
    <t>AC02/GA /PL/BTI /2021-016</t>
  </si>
  <si>
    <t>AC02/GA /PL/BTI /2021-017</t>
  </si>
  <si>
    <t>AC04/GA /PL/BTI /2021-001</t>
  </si>
  <si>
    <t>AC02/GA /PL/BTI /2021-018</t>
  </si>
  <si>
    <t>AC02/GA /PL/BTI /2021-019</t>
  </si>
  <si>
    <t>AC02/GA /PL/BTI /2021-020</t>
  </si>
  <si>
    <t>AC02/GA /PL/BTI /2021-021</t>
  </si>
  <si>
    <t>AC02/GA /PL/BTI /2019-022</t>
  </si>
  <si>
    <t>AC01/GA /PL/BTI /2019-003</t>
  </si>
  <si>
    <t>AC02/GA /PL/BTI /2019-023</t>
  </si>
  <si>
    <t>AC02/GA /PL/BTI /2019-024</t>
  </si>
  <si>
    <t>AC02/GA /PL/BTI /2019-025</t>
  </si>
  <si>
    <t>AC02/GA /PL/BTI /2019-026</t>
  </si>
  <si>
    <t>AC01/GA /PL/BTI /2019-004</t>
  </si>
  <si>
    <t>AC02/GA /PL/BTI /2019-027</t>
  </si>
  <si>
    <t>AC02/GA /PL/BTI /2019-028</t>
  </si>
  <si>
    <t>AC02/GA /PL/BTI /2019-029</t>
  </si>
  <si>
    <t>AC02/GA /PL/BTI /2019-030</t>
  </si>
  <si>
    <t>JM03/GA /PK/BTI /2021-001</t>
  </si>
  <si>
    <t>JM01/GA /PK/BTI /2019-009</t>
  </si>
  <si>
    <t>JM02/GA /PK/BTI /2019-001</t>
  </si>
  <si>
    <t>JM03/GA /PK/BTI /2019-002</t>
  </si>
  <si>
    <t>JM03/GA /PK/BTI /2019-003</t>
  </si>
  <si>
    <t>JM03/GA /PK/BTI /2019-004</t>
  </si>
  <si>
    <t>JM01/GA /PK/BTI /2019-002</t>
  </si>
  <si>
    <t>JM03/GA /PK/BTI /2019-005</t>
  </si>
  <si>
    <t>JM01/GA /PK/BTI /2021-003</t>
  </si>
  <si>
    <t>JM01/GA /PK/BTI /2021-004</t>
  </si>
  <si>
    <t>TV03/GA /PL/BTI /2019-001</t>
  </si>
  <si>
    <t>TV01/GA /PL/BTI /2021-001</t>
  </si>
  <si>
    <t>TV03/GA /PL/BTI /2021-001</t>
  </si>
  <si>
    <t>TV03/GA /PL/BTI /2021-002</t>
  </si>
  <si>
    <t>TV02/GA /PL/BTI /2021-001</t>
  </si>
  <si>
    <t>TV04/GA /PL/BTI /2019-002</t>
  </si>
  <si>
    <t>TV01/GA /PL/BTI /2021-002</t>
  </si>
  <si>
    <t>TV04/GA /PL/BTI /2019-003</t>
  </si>
  <si>
    <t>TV05/GA /PL/BTI /2022-002</t>
  </si>
  <si>
    <t>TV05/GA /PL/BTI /2022-003</t>
  </si>
  <si>
    <t>BX05/GA /PK/BTI /2021-001</t>
  </si>
  <si>
    <t>BX02/GA /PK/BTI /2021-001</t>
  </si>
  <si>
    <t>BX02/GA /PK/BTI /2021-002</t>
  </si>
  <si>
    <t>BX03/GA /PK/BTI /2019-001</t>
  </si>
  <si>
    <t>BX01/GA /PK/BTI /2021-001</t>
  </si>
  <si>
    <t>BX01/GA /PK/BTI /2021-002</t>
  </si>
  <si>
    <t>BX06/GA /PK/BTI /2021-001</t>
  </si>
  <si>
    <t>BX03/GA /PK/BTI /2021-002</t>
  </si>
  <si>
    <t>BX03/GA /PK/BTI /2021-003</t>
  </si>
  <si>
    <t>BX03/GA /PK/BTI /2019-011</t>
  </si>
  <si>
    <t>BX01/GA /PK/BTI /2021-012</t>
  </si>
  <si>
    <t>BX04/GA /PK/BTI /2019-001</t>
  </si>
  <si>
    <t>BX01/GA /PK/BTI /2021-004</t>
  </si>
  <si>
    <t>BX01/GA /PK/BTI /2021-005</t>
  </si>
  <si>
    <t>BX03/GA /PK/BTI /2019-005</t>
  </si>
  <si>
    <t>BX05/GA /PK/BTI /2019-002</t>
  </si>
  <si>
    <t>BX03/GA /PK/BTI /2019-006</t>
  </si>
  <si>
    <t>BX03/GA /PK/BTI /2021-007</t>
  </si>
  <si>
    <t>BX07/GA /PK/BTI /2021-002</t>
  </si>
  <si>
    <t>BX03/GA /PK/BTI /2021-008</t>
  </si>
  <si>
    <t>BX03/GA /PK/BTI /2021-009</t>
  </si>
  <si>
    <t>BX03/GA /PK/BTI /2019-010</t>
  </si>
  <si>
    <t>BX09/GA /PK/BTI /2021-001</t>
  </si>
  <si>
    <t>BX05/GA /PK/BTI /2021-003</t>
  </si>
  <si>
    <t>AR02/GA /PK/BTI /2019-010</t>
  </si>
  <si>
    <t>AR01/GA /PK/BTI /2019-001</t>
  </si>
  <si>
    <t>AR01/GA /PK/BTI /2019-002</t>
  </si>
  <si>
    <t>AR03/GA /PK/BTI /2019-001</t>
  </si>
  <si>
    <t>MOBIL</t>
  </si>
  <si>
    <t>MOBIL OPERASIONAL</t>
  </si>
  <si>
    <t>OR06/GA /PK/BTI /2019-001</t>
  </si>
  <si>
    <t>OR05/GA /PK/BTI /2021-001</t>
  </si>
  <si>
    <t>OR03/GA /PK/BTI /2019-001</t>
  </si>
  <si>
    <t>OR03/GA /PK/BTI /2019-002</t>
  </si>
  <si>
    <t>OR04/GA /PK/BTI /2019-001</t>
  </si>
  <si>
    <t>OR02/GA /PK/BTI /2019-001</t>
  </si>
  <si>
    <t>OR02/GA /PK/BTI /2019-002</t>
  </si>
  <si>
    <t>OR02/GA /PK/BTI /2019-003</t>
  </si>
  <si>
    <t>OR02/GA /PK/BTI /2019-004</t>
  </si>
  <si>
    <t>OR02/GA /PK/BTI /2019-005</t>
  </si>
  <si>
    <t>OR01/GA /PK/BTI /2019-005</t>
  </si>
  <si>
    <t>OR07/GA /PL/BTI /2019-001</t>
  </si>
  <si>
    <t>OR08/GA /PK/BTI /2022-001</t>
  </si>
  <si>
    <t>OR08/GA /PK/BTI /2022-002</t>
  </si>
  <si>
    <t>OR13/GA /PK/BTI /2018-001</t>
  </si>
  <si>
    <t>OR13/GA /PK/BTI /2018-002</t>
  </si>
  <si>
    <t>OR13/GA /PK/BTI /2018-003</t>
  </si>
  <si>
    <t>OR13/GA /PK/BTI /2018-004</t>
  </si>
  <si>
    <t>OR13/GA /PK/BTI /2018-005</t>
  </si>
  <si>
    <t>OR13/GA /PK/BTI /2018-006</t>
  </si>
  <si>
    <t>OR13/GA /PK/BTI /2018-007</t>
  </si>
  <si>
    <t>OR13/GA /PK/BTI /2018-008</t>
  </si>
  <si>
    <t>OR13/GA /PK/BTI /2018-009</t>
  </si>
  <si>
    <t>OR13/GA /PK/BTI /2018-010</t>
  </si>
  <si>
    <t>OR13/GA /PK/BTI /2018-011</t>
  </si>
  <si>
    <t>OR13/GA /PK/BTI /2018-012</t>
  </si>
  <si>
    <t>OR13/GA /PK/BTI /2018-013</t>
  </si>
  <si>
    <t>OR13/GA /PK/BTI /2018-014</t>
  </si>
  <si>
    <t>OR13/GA /PK/BTI /2018-015</t>
  </si>
  <si>
    <t>OR13/GA /PK/BTI /2018-016</t>
  </si>
  <si>
    <t>OR13/GA /PK/BTI /2018-017</t>
  </si>
  <si>
    <t>OR13/GA /PK/BTI /2018-018</t>
  </si>
  <si>
    <t>OR13/GA /PK/BTI /2018-019</t>
  </si>
  <si>
    <t>OR13/GA /PK/BTI /2018-020</t>
  </si>
  <si>
    <t>OR13/GA /PK/BTI /2018-021</t>
  </si>
  <si>
    <t>OR12/GA /PK/BTI /2021-001</t>
  </si>
  <si>
    <t>ESCO II K
Coating, Study Chair With Table 
(HITAM)</t>
  </si>
  <si>
    <t>Tanggal Pembelian</t>
  </si>
  <si>
    <t>Tanggal Penerimaan</t>
  </si>
  <si>
    <t>RUANG BIMA</t>
  </si>
  <si>
    <t>23-10-2023</t>
  </si>
  <si>
    <t>24 APRIL 2024</t>
  </si>
  <si>
    <t>25 APRIL 2024</t>
  </si>
  <si>
    <t>26 APRIL 2024</t>
  </si>
  <si>
    <t>27 APRIL 2024</t>
  </si>
  <si>
    <t>KR15/GA /PL/BTI /2024-001</t>
  </si>
  <si>
    <t>KR15/GA /PL/BTI /2024-003</t>
  </si>
  <si>
    <t>KR15/GA /PL/BTI /2024-004</t>
  </si>
  <si>
    <t>KR15/GA /PL/BTI /2024-005</t>
  </si>
  <si>
    <t>KR15/GA /PL/BTI /2024-006</t>
  </si>
  <si>
    <t>KR15/GA /PL/BTI /2024-007</t>
  </si>
  <si>
    <t>KR15/GA /PL/BTI /2024-008</t>
  </si>
  <si>
    <t>KR15/GA /PL/BTI /2024-009</t>
  </si>
  <si>
    <t>KR15/GA /PL/BTI /2024-010</t>
  </si>
  <si>
    <t>KR15/GA /PL/BTI /2024-011</t>
  </si>
  <si>
    <t>KR15/GA /PL/BTI /2024-012</t>
  </si>
  <si>
    <t>KR15/GA /PL/BTI /2024-013</t>
  </si>
  <si>
    <t>KR15/GA /PL/BTI /2024-014</t>
  </si>
  <si>
    <t>KR15/GA /PL/BTI /2024-015</t>
  </si>
  <si>
    <t>KR15/GA /PL/BTI /2024-016</t>
  </si>
  <si>
    <t>KR15/GA /PL/BTI /2024-017</t>
  </si>
  <si>
    <t>KR15/GA /PL/BTI /2024-002</t>
  </si>
  <si>
    <t>KR15/GA /PL/BTI /2024-018</t>
  </si>
  <si>
    <t>KR15/GA /PL/BTI /2024-019</t>
  </si>
  <si>
    <t>KR15/GA /PL/BTI /2024-020</t>
  </si>
  <si>
    <t>26-10-2023</t>
  </si>
  <si>
    <t>MJ02/GA /PL/BTI /2023-027</t>
  </si>
  <si>
    <t>MJ02/GA /PL/BTI /2023-028</t>
  </si>
  <si>
    <t>KBS LOGISTIK</t>
  </si>
  <si>
    <t>MJ02/GA /PL/BTI /2023-029</t>
  </si>
  <si>
    <t>MJ02/GA /PL/BTI /2023-030</t>
  </si>
  <si>
    <t>23-01-2024</t>
  </si>
  <si>
    <t>10-01-2024</t>
  </si>
  <si>
    <t>KR01/GA /PL/BTI /2023-034</t>
  </si>
  <si>
    <t>KR01/GA /PL/BTI /2023-035</t>
  </si>
  <si>
    <t>KR01/GA /PL/BTI /2023-036</t>
  </si>
  <si>
    <t>KR01/GA /PL/BTI /2023-037</t>
  </si>
  <si>
    <t>KR01/GA /PL/BTI /2023-038</t>
  </si>
  <si>
    <t>KR01/GA /PL/BTI /2023-039</t>
  </si>
  <si>
    <t>KR01/GA /PL/BTI /2023-040</t>
  </si>
  <si>
    <t>SECURITY</t>
  </si>
  <si>
    <t>Kursi Tamu Savello Type TRAVIS TO 
(Warna Hitam)</t>
  </si>
  <si>
    <t>28-11-2023</t>
  </si>
  <si>
    <t>KR04/GA /PL/BTI /2019-023</t>
  </si>
  <si>
    <t>KR04/GA /PL/BTI /2019-024</t>
  </si>
  <si>
    <t>KR04/GA /PL/BTI /2019-025</t>
  </si>
  <si>
    <t>KR04/GA /PL/BTI /2019-026</t>
  </si>
  <si>
    <t>27-02-2024</t>
  </si>
  <si>
    <t>LM10/GA /PL/BTI /2021-043</t>
  </si>
  <si>
    <t>LM10/GA /PL/BTI /2021-044</t>
  </si>
  <si>
    <t>24 April 2024</t>
  </si>
  <si>
    <t>Meja 3 laci dorong Lunar LMD 04</t>
  </si>
  <si>
    <t>09-11-2024</t>
  </si>
  <si>
    <t>31-01-2024</t>
  </si>
  <si>
    <t>31-01-2025</t>
  </si>
  <si>
    <t>31-01-2026</t>
  </si>
  <si>
    <t>25 April 2024</t>
  </si>
  <si>
    <t>26 April 2024</t>
  </si>
  <si>
    <t>KR06/GA /PL/BTI /2021-027</t>
  </si>
  <si>
    <t>KR06/GA /PL/BTI /2021-028</t>
  </si>
  <si>
    <t>KR06/GA /PL/BTI /2021-029</t>
  </si>
  <si>
    <t>TELEVISI BESAR 75"</t>
  </si>
  <si>
    <t>TV LG 75"</t>
  </si>
  <si>
    <t>TV  42"</t>
  </si>
  <si>
    <t>KR15/GA /PL/BTI /2024-021</t>
  </si>
  <si>
    <t>KR15/GA /PL/BTI /2024-022</t>
  </si>
  <si>
    <t>KR15/GA /PL/BTI /2024-023</t>
  </si>
  <si>
    <t>KR15/GA /PL/BTI /2024-024</t>
  </si>
  <si>
    <t>KR15/GA /PL/BTI /2024-025</t>
  </si>
  <si>
    <t>KR15/GA /PL/BTI /2024-026</t>
  </si>
  <si>
    <t>KR15/GA /PL/BTI /2024-027</t>
  </si>
  <si>
    <t>KR15/GA /PL/BTI /2024-028</t>
  </si>
  <si>
    <t>KR15/GA /PL/BTI /2024-029</t>
  </si>
  <si>
    <t>KR15/GA /PL/BTI /2024-030</t>
  </si>
  <si>
    <t>MEJA FOLDING</t>
  </si>
  <si>
    <t>Meja Meeting Folding</t>
  </si>
  <si>
    <t>TOA</t>
  </si>
  <si>
    <t>OR13/GA /PK/BTI /2018-022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</si>
  <si>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</si>
  <si>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</si>
  <si>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</si>
  <si>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</si>
  <si>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</si>
  <si>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</si>
  <si>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</si>
  <si>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</si>
  <si>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</si>
  <si>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</si>
  <si>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KR07/GA /PK/BTI /2022-065</t>
  </si>
  <si>
    <t>KR07/GA /PK/BTI /2022-066</t>
  </si>
  <si>
    <t>KR07/GA /PK/BTI /2022-067</t>
  </si>
  <si>
    <t>KR07/GA /PK/BTI /2022-068</t>
  </si>
  <si>
    <t>KR07/GA /PK/BTI /2022-069</t>
  </si>
  <si>
    <t>KR07/GA /PK/BTI /2022-070</t>
  </si>
  <si>
    <t>KR07/GA /PK/BTI /2022-071</t>
  </si>
  <si>
    <t>KR07/GA /PK/BTI /2022-072</t>
  </si>
  <si>
    <t>KR07/GA /PK/BTI /2022-073</t>
  </si>
  <si>
    <t>KR07/GA /PK/BTI /2022-074</t>
  </si>
  <si>
    <t>KR07/GA /PK/BTI /2022-075</t>
  </si>
  <si>
    <t>KR07/GA /PK/BTI /2022-076</t>
  </si>
  <si>
    <t>KR07/GA /PK/BTI /2022-077</t>
  </si>
  <si>
    <t>KR07/GA /PK/BTI /2022-078</t>
  </si>
  <si>
    <t>KR07/GA /PK/BTI /2022-079</t>
  </si>
  <si>
    <t>KR07/GA /PK/BTI /2022-080</t>
  </si>
  <si>
    <t>KR07/GA /PK/BTI /2022-081</t>
  </si>
  <si>
    <t>KR07/GA /PK/BTI /2022-082</t>
  </si>
  <si>
    <t>KR07/GA /PK/BTI /2022-083</t>
  </si>
  <si>
    <t>KR07/GA /PK/BTI /2022-084</t>
  </si>
  <si>
    <t>KR07/GA /PK/BTI /2022-085</t>
  </si>
  <si>
    <t>KR07/GA /PK/BTI /2022-086</t>
  </si>
  <si>
    <t>KR07/GA /PK/BTI /2022-087</t>
  </si>
  <si>
    <t>KR07/GA /PK/BTI /2022-088</t>
  </si>
  <si>
    <t>KR07/GA /PK/BTI /2022-089</t>
  </si>
  <si>
    <t>KR07/GA /PK/BTI /2022-090</t>
  </si>
  <si>
    <t>KR07/GA /PK/BTI /2022-091</t>
  </si>
  <si>
    <t>KR07/GA /PK/BTI /2022-092</t>
  </si>
  <si>
    <t>KR07/GA /PK/BTI /2022-093</t>
  </si>
  <si>
    <t>KR07/GA /PK/BTI /2022-094</t>
  </si>
  <si>
    <t>KR07/GA /PK/BTI /2022-095</t>
  </si>
  <si>
    <t>KR07/GA /PK/BTI /2022-096</t>
  </si>
  <si>
    <t>KR07/GA /PK/BTI /2022-097</t>
  </si>
  <si>
    <t>KR07/GA /PK/BTI /2022-098</t>
  </si>
  <si>
    <t>KR07/GA /PK/BTI /2022-099</t>
  </si>
  <si>
    <t>KR07/GA /PK/BTI /2022-100</t>
  </si>
  <si>
    <t>KR07/GA /PK/BTI /2022-101</t>
  </si>
  <si>
    <t>KR07/GA /PK/BTI /2022-102</t>
  </si>
  <si>
    <t>KR07/GA /PK/BTI /2022-103</t>
  </si>
  <si>
    <t>KR07/GA /PK/BTI /2022-104</t>
  </si>
  <si>
    <t>KR07/GA /PK/BTI /2022-105</t>
  </si>
  <si>
    <t>KR07/GA /PK/BTI /2022-106</t>
  </si>
  <si>
    <t>KR07/GA /PK/BTI /2022-107</t>
  </si>
  <si>
    <t>KR07/GA /PK/BTI /2022-108</t>
  </si>
  <si>
    <t>KR07/GA /PK/BTI /2022-109</t>
  </si>
  <si>
    <t>KR07/GA /PK/BTI /2022-110</t>
  </si>
  <si>
    <t>KR07/GA /PK/BTI /2022-111</t>
  </si>
  <si>
    <t>KR07/GA /PK/BTI /2022-112</t>
  </si>
  <si>
    <t>KR07/GA /PK/BTI /2022-113</t>
  </si>
  <si>
    <t>KR07/GA /PK/BTI /2022-114</t>
  </si>
  <si>
    <t>KR07/GA /PK/BTI /2022-115</t>
  </si>
  <si>
    <t>KR07/GA /PK/BTI /2022-116</t>
  </si>
  <si>
    <t>KR07/GA /PK/BTI /2022-117</t>
  </si>
  <si>
    <t>KR07/GA /PK/BTI /2022-118</t>
  </si>
  <si>
    <t>KR07/GA /PK/BTI /2022-119</t>
  </si>
  <si>
    <t>KR07/GA /PK/BTI /2022-120</t>
  </si>
  <si>
    <t>KR07/GA /PK/BTI /2022-121</t>
  </si>
  <si>
    <t>KR07/GA /PK/BTI /2022-122</t>
  </si>
  <si>
    <t>KR07/GA /PK/BTI /2022-123</t>
  </si>
  <si>
    <t>KR07/GA /PK/BTI /2022-124</t>
  </si>
  <si>
    <t>KR07/GA /PK/BTI /2022-125</t>
  </si>
  <si>
    <t>KR07/GA /PK/BTI /2022-126</t>
  </si>
  <si>
    <t>KR07/GA /PK/BTI /2022-127</t>
  </si>
  <si>
    <t>KR07/GA /PK/BTI /2022-128</t>
  </si>
  <si>
    <t>KR07/GA /PK/BTI /2022-129</t>
  </si>
  <si>
    <t>KR07/GA /PK/BTI /2022-130</t>
  </si>
  <si>
    <t>KR07/GA /PK/BTI /2022-131</t>
  </si>
  <si>
    <t>KR07/GA /PK/BTI /2022-132</t>
  </si>
  <si>
    <t>KR07/GA /PK/BTI /2022-133</t>
  </si>
  <si>
    <t>KR07/GA /PK/BTI /2022-134</t>
  </si>
  <si>
    <t>KR07/GA /PK/BTI /2022-135</t>
  </si>
  <si>
    <t>KR07/GA /PK/BTI /2022-136</t>
  </si>
  <si>
    <t>KR07/GA /PK/BTI /2022-137</t>
  </si>
  <si>
    <t>KR07/GA /PK/BTI /2022-138</t>
  </si>
  <si>
    <t>KR07/GA /PK/BTI /2022-139</t>
  </si>
  <si>
    <t>KR07/GA /PK/BTI /2022-140</t>
  </si>
  <si>
    <t>KR07/GA /PK/BTI /2022-141</t>
  </si>
  <si>
    <t>KR07/GA /PK/BTI /2022-142</t>
  </si>
  <si>
    <t>KR07/GA /PK/BTI /2022-143</t>
  </si>
  <si>
    <t>KR07/GA /PK/BTI /2022-144</t>
  </si>
  <si>
    <t>KR07/GA /PK/BTI /2022-145</t>
  </si>
  <si>
    <t>KR07/GA /PK/BTI /2022-146</t>
  </si>
  <si>
    <t>KR07/GA /PK/BTI /2022-147</t>
  </si>
  <si>
    <t>KR07/GA /PK/BTI /2022-148</t>
  </si>
  <si>
    <t>KR07/GA /PK/BTI /2022-149</t>
  </si>
  <si>
    <t>KR07/GA /PK/BTI /2022-150</t>
  </si>
  <si>
    <t>KR07/GA /PK/BTI /2022-151</t>
  </si>
  <si>
    <t>KR07/GA /PK/BTI /2022-152</t>
  </si>
  <si>
    <t>KR07/GA /PK/BTI /2022-153</t>
  </si>
  <si>
    <t>KR07/GA /PK/BTI /2022-154</t>
  </si>
  <si>
    <t>KR07/GA /PK/BTI /2022-155</t>
  </si>
  <si>
    <t>KR07/GA /PK/BTI /2022-156</t>
  </si>
  <si>
    <t>KR07/GA /PK/BTI /2022-157</t>
  </si>
  <si>
    <t>KR07/GA /PK/BTI /2022-158</t>
  </si>
  <si>
    <t>KR07/GA /PK/BTI /2022-159</t>
  </si>
  <si>
    <t>MJ21</t>
  </si>
  <si>
    <t>SPEAKER PORTABLE</t>
  </si>
  <si>
    <t>Speaker Portable TOA</t>
  </si>
  <si>
    <t>AC02/GA /PL/BTI /2019-031</t>
  </si>
  <si>
    <t>AC02/GA /PL/BTI /2019-032</t>
  </si>
  <si>
    <t>Bekasi, 03 Maret 2025</t>
  </si>
  <si>
    <t xml:space="preserve">Nazwah Rizqiya P.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</si>
</sst>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(* #,##0.00_);_(* \(#,##0.00\);_(* &quot;-&quot;??_);_(@_)"/>
    <numFmt numFmtId="165" formatCode="[$Rp-421]#,##0"/>
  </numFmts>
  <fonts count="20" x14ac:knownFonts="1">
    <font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color rgb="FF0070C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11"/>
      <color theme="4" tint="-0.499984740745262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sz val="9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845B8B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auto="1"/>
      </top>
      <bottom/>
      <diagonal/>
    </border>
  </borders>
  <cellStyleXfs count="2">
    <xf numFmtId="0" fontId="0" fillId="0" borderId="0"/>
    <xf numFmtId="164" fontId="18" fillId="0" borderId="0" applyFont="0" applyFill="0" applyBorder="0" applyAlignment="0" applyProtection="0"/>
  </cellStyleXfs>
  <cellXfs count="157">
    <xf numFmtId="0" fontId="0" fillId="0" borderId="0" xfId="0"/>
    <xf numFmtId="0" fontId="1" fillId="0" borderId="0" xfId="0" applyFont="1" applyAlignment="1">
      <alignment vertical="center" wrapText="1"/>
    </xf>
    <xf numFmtId="0" fontId="3" fillId="0" borderId="0" xfId="0" applyFont="1"/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left" vertical="center"/>
    </xf>
    <xf numFmtId="0" fontId="0" fillId="0" borderId="1" xfId="0" quotePrefix="1" applyBorder="1" applyAlignment="1">
      <alignment vertical="center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vertical="top"/>
    </xf>
    <xf numFmtId="0" fontId="0" fillId="0" borderId="1" xfId="0" applyBorder="1" applyAlignment="1">
      <alignment vertical="top" wrapText="1"/>
    </xf>
    <xf numFmtId="0" fontId="0" fillId="0" borderId="0" xfId="0" applyAlignment="1">
      <alignment vertical="top"/>
    </xf>
    <xf numFmtId="0" fontId="0" fillId="0" borderId="3" xfId="0" applyBorder="1" applyAlignment="1">
      <alignment vertical="top" wrapText="1"/>
    </xf>
    <xf numFmtId="0" fontId="0" fillId="0" borderId="0" xfId="0" applyAlignment="1">
      <alignment horizontal="center"/>
    </xf>
    <xf numFmtId="0" fontId="0" fillId="0" borderId="1" xfId="0" quotePrefix="1" applyBorder="1" applyAlignment="1">
      <alignment horizontal="center"/>
    </xf>
    <xf numFmtId="0" fontId="4" fillId="0" borderId="0" xfId="0" applyFont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0" xfId="0" applyFont="1" applyAlignment="1">
      <alignment vertical="center" wrapText="1"/>
    </xf>
    <xf numFmtId="0" fontId="4" fillId="0" borderId="4" xfId="0" applyFont="1" applyBorder="1" applyAlignment="1">
      <alignment vertical="center" wrapText="1"/>
    </xf>
    <xf numFmtId="0" fontId="0" fillId="0" borderId="0" xfId="0" applyAlignment="1">
      <alignment horizontal="left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7" fillId="0" borderId="1" xfId="0" applyFont="1" applyBorder="1" applyAlignment="1">
      <alignment horizontal="left" vertical="center"/>
    </xf>
    <xf numFmtId="0" fontId="7" fillId="0" borderId="1" xfId="0" quotePrefix="1" applyFont="1" applyBorder="1" applyAlignment="1">
      <alignment vertical="center"/>
    </xf>
    <xf numFmtId="0" fontId="0" fillId="0" borderId="0" xfId="0" applyAlignment="1">
      <alignment vertical="center"/>
    </xf>
    <xf numFmtId="0" fontId="5" fillId="0" borderId="0" xfId="0" applyFont="1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quotePrefix="1" applyBorder="1" applyAlignment="1">
      <alignment horizontal="center" vertical="center"/>
    </xf>
    <xf numFmtId="0" fontId="8" fillId="4" borderId="1" xfId="0" applyFont="1" applyFill="1" applyBorder="1" applyAlignment="1">
      <alignment horizontal="center" vertical="center" wrapText="1"/>
    </xf>
    <xf numFmtId="0" fontId="9" fillId="5" borderId="0" xfId="0" applyFont="1" applyFill="1"/>
    <xf numFmtId="0" fontId="8" fillId="0" borderId="1" xfId="0" applyFont="1" applyBorder="1" applyAlignment="1">
      <alignment horizontal="left" vertical="center"/>
    </xf>
    <xf numFmtId="0" fontId="8" fillId="0" borderId="1" xfId="0" quotePrefix="1" applyFont="1" applyBorder="1" applyAlignment="1">
      <alignment vertical="center"/>
    </xf>
    <xf numFmtId="0" fontId="0" fillId="0" borderId="5" xfId="0" applyBorder="1" applyAlignment="1">
      <alignment horizontal="left"/>
    </xf>
    <xf numFmtId="0" fontId="0" fillId="0" borderId="5" xfId="0" applyBorder="1" applyAlignment="1">
      <alignment horizontal="center"/>
    </xf>
    <xf numFmtId="0" fontId="0" fillId="0" borderId="5" xfId="0" quotePrefix="1" applyBorder="1" applyAlignment="1">
      <alignment horizontal="center"/>
    </xf>
    <xf numFmtId="0" fontId="0" fillId="0" borderId="6" xfId="0" applyBorder="1" applyAlignment="1">
      <alignment horizontal="left"/>
    </xf>
    <xf numFmtId="0" fontId="0" fillId="0" borderId="6" xfId="0" applyBorder="1" applyAlignment="1">
      <alignment horizontal="center"/>
    </xf>
    <xf numFmtId="0" fontId="0" fillId="0" borderId="6" xfId="0" quotePrefix="1" applyBorder="1" applyAlignment="1">
      <alignment horizontal="center"/>
    </xf>
    <xf numFmtId="0" fontId="0" fillId="0" borderId="6" xfId="0" applyBorder="1" applyAlignment="1">
      <alignment horizontal="center" vertical="center"/>
    </xf>
    <xf numFmtId="0" fontId="0" fillId="0" borderId="6" xfId="0" applyBorder="1"/>
    <xf numFmtId="0" fontId="0" fillId="0" borderId="2" xfId="0" applyBorder="1" applyAlignment="1">
      <alignment horizontal="center"/>
    </xf>
    <xf numFmtId="0" fontId="0" fillId="6" borderId="1" xfId="0" applyFill="1" applyBorder="1" applyAlignment="1">
      <alignment horizontal="left" vertical="center"/>
    </xf>
    <xf numFmtId="0" fontId="0" fillId="6" borderId="1" xfId="0" applyFill="1" applyBorder="1" applyAlignment="1">
      <alignment horizontal="left"/>
    </xf>
    <xf numFmtId="0" fontId="8" fillId="4" borderId="1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/>
    </xf>
    <xf numFmtId="0" fontId="10" fillId="6" borderId="1" xfId="0" applyFont="1" applyFill="1" applyBorder="1" applyAlignment="1">
      <alignment horizontal="left" vertical="center"/>
    </xf>
    <xf numFmtId="0" fontId="0" fillId="0" borderId="5" xfId="0" applyBorder="1" applyAlignment="1">
      <alignment horizontal="center" vertical="center"/>
    </xf>
    <xf numFmtId="0" fontId="0" fillId="0" borderId="5" xfId="0" applyBorder="1"/>
    <xf numFmtId="0" fontId="5" fillId="0" borderId="0" xfId="0" applyFont="1" applyAlignment="1">
      <alignment horizontal="center" vertical="center"/>
    </xf>
    <xf numFmtId="165" fontId="8" fillId="4" borderId="1" xfId="0" applyNumberFormat="1" applyFont="1" applyFill="1" applyBorder="1" applyAlignment="1">
      <alignment horizontal="center" vertical="center"/>
    </xf>
    <xf numFmtId="165" fontId="8" fillId="0" borderId="1" xfId="0" applyNumberFormat="1" applyFont="1" applyBorder="1" applyAlignment="1">
      <alignment horizontal="right" vertical="center"/>
    </xf>
    <xf numFmtId="165" fontId="8" fillId="6" borderId="1" xfId="0" applyNumberFormat="1" applyFont="1" applyFill="1" applyBorder="1" applyAlignment="1">
      <alignment horizontal="right" vertical="center"/>
    </xf>
    <xf numFmtId="165" fontId="8" fillId="0" borderId="1" xfId="0" applyNumberFormat="1" applyFont="1" applyBorder="1" applyAlignment="1">
      <alignment horizontal="right"/>
    </xf>
    <xf numFmtId="165" fontId="8" fillId="6" borderId="1" xfId="0" applyNumberFormat="1" applyFont="1" applyFill="1" applyBorder="1" applyAlignment="1">
      <alignment horizontal="right"/>
    </xf>
    <xf numFmtId="165" fontId="8" fillId="0" borderId="0" xfId="0" applyNumberFormat="1" applyFont="1" applyAlignment="1">
      <alignment horizontal="center" vertical="center"/>
    </xf>
    <xf numFmtId="165" fontId="8" fillId="0" borderId="0" xfId="0" applyNumberFormat="1" applyFont="1" applyAlignment="1">
      <alignment horizontal="right" vertical="center"/>
    </xf>
    <xf numFmtId="165" fontId="8" fillId="0" borderId="0" xfId="0" applyNumberFormat="1" applyFont="1" applyAlignment="1">
      <alignment horizontal="right"/>
    </xf>
    <xf numFmtId="0" fontId="8" fillId="7" borderId="1" xfId="0" applyFont="1" applyFill="1" applyBorder="1" applyAlignment="1">
      <alignment horizontal="left" vertical="center"/>
    </xf>
    <xf numFmtId="0" fontId="8" fillId="7" borderId="1" xfId="0" applyFont="1" applyFill="1" applyBorder="1"/>
    <xf numFmtId="0" fontId="8" fillId="7" borderId="1" xfId="0" applyFont="1" applyFill="1" applyBorder="1" applyAlignment="1">
      <alignment horizontal="left"/>
    </xf>
    <xf numFmtId="0" fontId="8" fillId="0" borderId="1" xfId="0" applyFont="1" applyBorder="1" applyAlignment="1">
      <alignment horizontal="center" vertical="center"/>
    </xf>
    <xf numFmtId="0" fontId="8" fillId="6" borderId="1" xfId="0" applyFont="1" applyFill="1" applyBorder="1" applyAlignment="1">
      <alignment horizontal="center" vertical="center"/>
    </xf>
    <xf numFmtId="165" fontId="4" fillId="0" borderId="0" xfId="0" applyNumberFormat="1" applyFont="1" applyAlignment="1">
      <alignment vertical="center" wrapText="1"/>
    </xf>
    <xf numFmtId="165" fontId="4" fillId="0" borderId="4" xfId="0" applyNumberFormat="1" applyFont="1" applyBorder="1" applyAlignment="1">
      <alignment vertical="center" wrapText="1"/>
    </xf>
    <xf numFmtId="165" fontId="8" fillId="0" borderId="1" xfId="0" quotePrefix="1" applyNumberFormat="1" applyFont="1" applyBorder="1" applyAlignment="1">
      <alignment horizontal="center"/>
    </xf>
    <xf numFmtId="165" fontId="8" fillId="0" borderId="0" xfId="0" applyNumberFormat="1" applyFont="1"/>
    <xf numFmtId="0" fontId="11" fillId="0" borderId="1" xfId="0" applyFont="1" applyBorder="1" applyAlignment="1">
      <alignment horizontal="left" vertical="center"/>
    </xf>
    <xf numFmtId="0" fontId="13" fillId="0" borderId="1" xfId="0" applyFont="1" applyBorder="1" applyAlignment="1">
      <alignment horizontal="center"/>
    </xf>
    <xf numFmtId="0" fontId="11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/>
    </xf>
    <xf numFmtId="165" fontId="11" fillId="0" borderId="1" xfId="0" applyNumberFormat="1" applyFont="1" applyBorder="1" applyAlignment="1">
      <alignment horizontal="right" vertical="center"/>
    </xf>
    <xf numFmtId="0" fontId="12" fillId="0" borderId="0" xfId="0" applyFont="1" applyAlignment="1">
      <alignment vertical="center"/>
    </xf>
    <xf numFmtId="0" fontId="12" fillId="0" borderId="1" xfId="0" quotePrefix="1" applyFont="1" applyBorder="1" applyAlignment="1">
      <alignment horizontal="center" vertical="center"/>
    </xf>
    <xf numFmtId="165" fontId="11" fillId="0" borderId="0" xfId="0" applyNumberFormat="1" applyFont="1" applyAlignment="1">
      <alignment horizontal="right" vertical="center"/>
    </xf>
    <xf numFmtId="0" fontId="12" fillId="0" borderId="0" xfId="0" applyFont="1"/>
    <xf numFmtId="0" fontId="11" fillId="0" borderId="1" xfId="0" applyFont="1" applyBorder="1" applyAlignment="1">
      <alignment horizontal="left"/>
    </xf>
    <xf numFmtId="165" fontId="11" fillId="0" borderId="1" xfId="0" applyNumberFormat="1" applyFont="1" applyBorder="1" applyAlignment="1">
      <alignment horizontal="right"/>
    </xf>
    <xf numFmtId="0" fontId="15" fillId="0" borderId="1" xfId="0" applyFont="1" applyBorder="1" applyAlignment="1">
      <alignment horizontal="left"/>
    </xf>
    <xf numFmtId="0" fontId="15" fillId="0" borderId="1" xfId="0" applyFont="1" applyBorder="1"/>
    <xf numFmtId="0" fontId="0" fillId="8" borderId="1" xfId="0" quotePrefix="1" applyFill="1" applyBorder="1" applyAlignment="1">
      <alignment horizontal="center"/>
    </xf>
    <xf numFmtId="0" fontId="0" fillId="8" borderId="1" xfId="0" applyFill="1" applyBorder="1" applyAlignment="1">
      <alignment horizontal="left"/>
    </xf>
    <xf numFmtId="0" fontId="0" fillId="8" borderId="1" xfId="0" applyFill="1" applyBorder="1" applyAlignment="1">
      <alignment horizontal="center"/>
    </xf>
    <xf numFmtId="165" fontId="8" fillId="8" borderId="1" xfId="0" quotePrefix="1" applyNumberFormat="1" applyFont="1" applyFill="1" applyBorder="1" applyAlignment="1">
      <alignment horizontal="center"/>
    </xf>
    <xf numFmtId="0" fontId="0" fillId="8" borderId="0" xfId="0" applyFill="1"/>
    <xf numFmtId="0" fontId="16" fillId="0" borderId="7" xfId="0" applyFont="1" applyBorder="1" applyAlignment="1">
      <alignment vertical="center"/>
    </xf>
    <xf numFmtId="0" fontId="16" fillId="0" borderId="8" xfId="0" applyFont="1" applyBorder="1" applyAlignment="1">
      <alignment vertical="center"/>
    </xf>
    <xf numFmtId="0" fontId="8" fillId="4" borderId="10" xfId="0" applyFont="1" applyFill="1" applyBorder="1" applyAlignment="1">
      <alignment horizontal="left" vertical="center" wrapText="1"/>
    </xf>
    <xf numFmtId="0" fontId="0" fillId="0" borderId="10" xfId="0" applyBorder="1" applyAlignment="1">
      <alignment horizontal="left" vertical="center"/>
    </xf>
    <xf numFmtId="0" fontId="12" fillId="0" borderId="10" xfId="0" applyFont="1" applyBorder="1" applyAlignment="1">
      <alignment horizontal="left" vertical="center"/>
    </xf>
    <xf numFmtId="0" fontId="0" fillId="0" borderId="10" xfId="0" applyBorder="1" applyAlignment="1">
      <alignment horizontal="left"/>
    </xf>
    <xf numFmtId="0" fontId="8" fillId="4" borderId="11" xfId="0" applyFont="1" applyFill="1" applyBorder="1" applyAlignment="1">
      <alignment horizontal="center" vertical="center" wrapText="1"/>
    </xf>
    <xf numFmtId="165" fontId="8" fillId="4" borderId="12" xfId="0" applyNumberFormat="1" applyFont="1" applyFill="1" applyBorder="1" applyAlignment="1">
      <alignment horizontal="center" vertical="center"/>
    </xf>
    <xf numFmtId="0" fontId="0" fillId="0" borderId="11" xfId="0" applyBorder="1" applyAlignment="1">
      <alignment horizontal="left" vertical="center"/>
    </xf>
    <xf numFmtId="165" fontId="8" fillId="0" borderId="12" xfId="0" applyNumberFormat="1" applyFont="1" applyBorder="1" applyAlignment="1">
      <alignment horizontal="right" vertical="center"/>
    </xf>
    <xf numFmtId="0" fontId="0" fillId="6" borderId="11" xfId="0" applyFill="1" applyBorder="1" applyAlignment="1">
      <alignment horizontal="left" vertical="center"/>
    </xf>
    <xf numFmtId="165" fontId="8" fillId="6" borderId="12" xfId="0" applyNumberFormat="1" applyFont="1" applyFill="1" applyBorder="1" applyAlignment="1">
      <alignment horizontal="right" vertical="center"/>
    </xf>
    <xf numFmtId="0" fontId="11" fillId="0" borderId="11" xfId="0" applyFont="1" applyBorder="1" applyAlignment="1">
      <alignment horizontal="left" vertical="center"/>
    </xf>
    <xf numFmtId="165" fontId="11" fillId="0" borderId="12" xfId="0" applyNumberFormat="1" applyFont="1" applyBorder="1" applyAlignment="1">
      <alignment horizontal="right" vertical="center"/>
    </xf>
    <xf numFmtId="0" fontId="11" fillId="0" borderId="11" xfId="0" applyFont="1" applyBorder="1" applyAlignment="1">
      <alignment horizontal="left"/>
    </xf>
    <xf numFmtId="0" fontId="0" fillId="6" borderId="11" xfId="0" applyFill="1" applyBorder="1" applyAlignment="1">
      <alignment horizontal="left"/>
    </xf>
    <xf numFmtId="165" fontId="8" fillId="6" borderId="12" xfId="0" applyNumberFormat="1" applyFont="1" applyFill="1" applyBorder="1" applyAlignment="1">
      <alignment horizontal="right"/>
    </xf>
    <xf numFmtId="0" fontId="0" fillId="0" borderId="11" xfId="0" applyBorder="1" applyAlignment="1">
      <alignment horizontal="left"/>
    </xf>
    <xf numFmtId="0" fontId="0" fillId="0" borderId="13" xfId="0" applyBorder="1" applyAlignment="1">
      <alignment horizontal="left"/>
    </xf>
    <xf numFmtId="0" fontId="0" fillId="0" borderId="14" xfId="0" applyBorder="1" applyAlignment="1">
      <alignment horizontal="left"/>
    </xf>
    <xf numFmtId="0" fontId="8" fillId="0" borderId="14" xfId="0" applyFont="1" applyBorder="1" applyAlignment="1">
      <alignment horizontal="center" vertical="center"/>
    </xf>
    <xf numFmtId="0" fontId="10" fillId="0" borderId="14" xfId="0" applyFont="1" applyBorder="1" applyAlignment="1">
      <alignment horizontal="center"/>
    </xf>
    <xf numFmtId="165" fontId="8" fillId="0" borderId="14" xfId="0" applyNumberFormat="1" applyFont="1" applyBorder="1" applyAlignment="1">
      <alignment horizontal="right"/>
    </xf>
    <xf numFmtId="165" fontId="8" fillId="0" borderId="15" xfId="0" applyNumberFormat="1" applyFont="1" applyBorder="1" applyAlignment="1">
      <alignment horizontal="right" vertical="center"/>
    </xf>
    <xf numFmtId="0" fontId="1" fillId="0" borderId="8" xfId="0" applyFont="1" applyBorder="1" applyAlignment="1">
      <alignment vertical="center"/>
    </xf>
    <xf numFmtId="0" fontId="1" fillId="0" borderId="9" xfId="0" applyFont="1" applyBorder="1" applyAlignment="1">
      <alignment vertical="center"/>
    </xf>
    <xf numFmtId="0" fontId="0" fillId="3" borderId="5" xfId="0" applyFill="1" applyBorder="1" applyAlignment="1">
      <alignment horizontal="center" vertical="center"/>
    </xf>
    <xf numFmtId="0" fontId="0" fillId="3" borderId="5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165" fontId="8" fillId="0" borderId="5" xfId="0" quotePrefix="1" applyNumberFormat="1" applyFont="1" applyBorder="1" applyAlignment="1">
      <alignment horizontal="center"/>
    </xf>
    <xf numFmtId="0" fontId="0" fillId="0" borderId="0" xfId="0" quotePrefix="1" applyAlignment="1">
      <alignment horizontal="center"/>
    </xf>
    <xf numFmtId="165" fontId="8" fillId="0" borderId="0" xfId="0" quotePrefix="1" applyNumberFormat="1" applyFont="1" applyAlignment="1">
      <alignment horizontal="center"/>
    </xf>
    <xf numFmtId="0" fontId="0" fillId="0" borderId="16" xfId="0" quotePrefix="1" applyBorder="1" applyAlignment="1">
      <alignment horizontal="center"/>
    </xf>
    <xf numFmtId="0" fontId="0" fillId="0" borderId="16" xfId="0" applyBorder="1" applyAlignment="1">
      <alignment horizontal="left"/>
    </xf>
    <xf numFmtId="0" fontId="0" fillId="0" borderId="16" xfId="0" applyBorder="1" applyAlignment="1">
      <alignment horizontal="center"/>
    </xf>
    <xf numFmtId="0" fontId="0" fillId="0" borderId="16" xfId="0" applyBorder="1" applyAlignment="1">
      <alignment horizontal="center" vertical="center"/>
    </xf>
    <xf numFmtId="0" fontId="0" fillId="0" borderId="16" xfId="0" applyBorder="1"/>
    <xf numFmtId="165" fontId="8" fillId="0" borderId="16" xfId="0" quotePrefix="1" applyNumberFormat="1" applyFont="1" applyBorder="1" applyAlignment="1">
      <alignment horizontal="center"/>
    </xf>
    <xf numFmtId="0" fontId="17" fillId="0" borderId="1" xfId="0" applyFont="1" applyBorder="1" applyAlignment="1">
      <alignment vertical="center" wrapText="1"/>
    </xf>
    <xf numFmtId="0" fontId="0" fillId="3" borderId="1" xfId="0" applyFill="1" applyBorder="1" applyAlignment="1">
      <alignment horizontal="center" vertical="center" wrapText="1"/>
    </xf>
    <xf numFmtId="0" fontId="0" fillId="5" borderId="1" xfId="0" quotePrefix="1" applyFill="1" applyBorder="1" applyAlignment="1">
      <alignment horizontal="center"/>
    </xf>
    <xf numFmtId="0" fontId="0" fillId="5" borderId="1" xfId="0" applyFill="1" applyBorder="1" applyAlignment="1">
      <alignment horizontal="left"/>
    </xf>
    <xf numFmtId="0" fontId="0" fillId="5" borderId="1" xfId="0" applyFill="1" applyBorder="1" applyAlignment="1">
      <alignment horizontal="center"/>
    </xf>
    <xf numFmtId="0" fontId="0" fillId="5" borderId="1" xfId="0" applyFill="1" applyBorder="1" applyAlignment="1">
      <alignment horizontal="center" vertical="center"/>
    </xf>
    <xf numFmtId="0" fontId="0" fillId="5" borderId="1" xfId="0" applyFill="1" applyBorder="1"/>
    <xf numFmtId="165" fontId="8" fillId="5" borderId="1" xfId="0" quotePrefix="1" applyNumberFormat="1" applyFont="1" applyFill="1" applyBorder="1" applyAlignment="1">
      <alignment horizontal="center"/>
    </xf>
    <xf numFmtId="0" fontId="0" fillId="5" borderId="0" xfId="0" applyFill="1"/>
    <xf numFmtId="49" fontId="0" fillId="5" borderId="1" xfId="0" applyNumberFormat="1" applyFill="1" applyBorder="1" applyAlignment="1">
      <alignment horizontal="center"/>
    </xf>
    <xf numFmtId="0" fontId="0" fillId="5" borderId="1" xfId="0" applyFill="1" applyBorder="1" applyAlignment="1">
      <alignment vertical="center"/>
    </xf>
    <xf numFmtId="0" fontId="17" fillId="5" borderId="1" xfId="0" applyFont="1" applyFill="1" applyBorder="1" applyAlignment="1">
      <alignment vertical="center"/>
    </xf>
    <xf numFmtId="49" fontId="0" fillId="5" borderId="1" xfId="0" quotePrefix="1" applyNumberFormat="1" applyFill="1" applyBorder="1" applyAlignment="1">
      <alignment horizontal="center"/>
    </xf>
    <xf numFmtId="165" fontId="8" fillId="5" borderId="1" xfId="0" applyNumberFormat="1" applyFont="1" applyFill="1" applyBorder="1" applyAlignment="1">
      <alignment horizontal="center"/>
    </xf>
    <xf numFmtId="0" fontId="0" fillId="5" borderId="5" xfId="0" applyFill="1" applyBorder="1" applyAlignment="1">
      <alignment horizontal="left"/>
    </xf>
    <xf numFmtId="0" fontId="0" fillId="5" borderId="5" xfId="0" applyFill="1" applyBorder="1" applyAlignment="1">
      <alignment horizontal="center"/>
    </xf>
    <xf numFmtId="0" fontId="0" fillId="5" borderId="5" xfId="0" quotePrefix="1" applyFill="1" applyBorder="1" applyAlignment="1">
      <alignment horizontal="center"/>
    </xf>
    <xf numFmtId="49" fontId="0" fillId="5" borderId="1" xfId="0" applyNumberFormat="1" applyFill="1" applyBorder="1" applyAlignment="1">
      <alignment horizontal="center" vertical="center"/>
    </xf>
    <xf numFmtId="0" fontId="19" fillId="3" borderId="5" xfId="0" applyFont="1" applyFill="1" applyBorder="1" applyAlignment="1">
      <alignment horizontal="center" vertical="center" wrapText="1"/>
    </xf>
    <xf numFmtId="165" fontId="8" fillId="0" borderId="1" xfId="0" applyNumberFormat="1" applyFont="1" applyBorder="1" applyAlignment="1">
      <alignment horizontal="center"/>
    </xf>
    <xf numFmtId="0" fontId="0" fillId="5" borderId="6" xfId="0" applyFill="1" applyBorder="1" applyAlignment="1">
      <alignment horizontal="center"/>
    </xf>
    <xf numFmtId="165" fontId="8" fillId="9" borderId="1" xfId="0" quotePrefix="1" applyNumberFormat="1" applyFont="1" applyFill="1" applyBorder="1" applyAlignment="1">
      <alignment horizontal="center"/>
    </xf>
    <xf numFmtId="0" fontId="2" fillId="2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8" fillId="0" borderId="1" xfId="0" applyFont="1" applyBorder="1" applyAlignment="1">
      <alignment horizontal="center"/>
    </xf>
    <xf numFmtId="0" fontId="1" fillId="0" borderId="8" xfId="0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0" fontId="0" fillId="3" borderId="5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0" fillId="3" borderId="5" xfId="0" applyFill="1" applyBorder="1" applyAlignment="1">
      <alignment horizontal="left" vertical="center"/>
    </xf>
    <xf numFmtId="0" fontId="0" fillId="3" borderId="6" xfId="0" applyFill="1" applyBorder="1" applyAlignment="1">
      <alignment horizontal="left" vertical="center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5" borderId="0" xfId="0" applyFill="1" applyAlignment="1">
      <alignment horizontal="center" vertical="center"/>
    </xf>
  </cellXfs>
  <cellStyles count="2">
    <cellStyle name="Comma 2" xfId="1" xr:uid="{B6F601CC-BF9C-4F0C-8AA1-769A0DCB0921}"/>
    <cellStyle name="Normal" xfId="0" builtinId="0"/>
  </cellStyles>
  <dxfs count="37"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</font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ont>
        <b/>
        <i val="0"/>
        <color rgb="FFC00000"/>
      </font>
      <fill>
        <patternFill>
          <bgColor theme="7" tint="0.79998168889431442"/>
        </patternFill>
      </fill>
    </dxf>
  </dxfs>
  <tableStyles count="0" defaultTableStyle="TableStyleMedium2" defaultPivotStyle="PivotStyleLight16"/>
  <colors>
    <mruColors>
      <color rgb="FF845B8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0.png"/><Relationship Id="rId18" Type="http://schemas.openxmlformats.org/officeDocument/2006/relationships/image" Target="../media/image15.png"/><Relationship Id="rId3" Type="http://schemas.openxmlformats.org/officeDocument/2006/relationships/image" Target="../media/image2.jpeg"/><Relationship Id="rId7" Type="http://schemas.openxmlformats.org/officeDocument/2006/relationships/image" Target="../media/image5.png"/><Relationship Id="rId12" Type="http://schemas.openxmlformats.org/officeDocument/2006/relationships/image" Target="../media/image9.png"/><Relationship Id="rId17" Type="http://schemas.openxmlformats.org/officeDocument/2006/relationships/image" Target="../media/image14.png"/><Relationship Id="rId2" Type="http://schemas.microsoft.com/office/2007/relationships/hdphoto" Target="../media/hdphoto1.wdp"/><Relationship Id="rId16" Type="http://schemas.openxmlformats.org/officeDocument/2006/relationships/image" Target="../media/image13.png"/><Relationship Id="rId1" Type="http://schemas.openxmlformats.org/officeDocument/2006/relationships/image" Target="../media/image1.png"/><Relationship Id="rId6" Type="http://schemas.microsoft.com/office/2007/relationships/hdphoto" Target="../media/hdphoto2.wdp"/><Relationship Id="rId11" Type="http://schemas.openxmlformats.org/officeDocument/2006/relationships/image" Target="../media/image8.jpeg"/><Relationship Id="rId5" Type="http://schemas.openxmlformats.org/officeDocument/2006/relationships/image" Target="../media/image4.png"/><Relationship Id="rId15" Type="http://schemas.openxmlformats.org/officeDocument/2006/relationships/image" Target="../media/image12.png"/><Relationship Id="rId10" Type="http://schemas.openxmlformats.org/officeDocument/2006/relationships/image" Target="../media/image7.png"/><Relationship Id="rId4" Type="http://schemas.openxmlformats.org/officeDocument/2006/relationships/image" Target="../media/image3.png"/><Relationship Id="rId9" Type="http://schemas.microsoft.com/office/2007/relationships/hdphoto" Target="../media/hdphoto3.wdp"/><Relationship Id="rId14" Type="http://schemas.openxmlformats.org/officeDocument/2006/relationships/image" Target="../media/image1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17" Type="http://schemas.openxmlformats.org/officeDocument/2006/relationships/image" Target="../media/image32.png"/><Relationship Id="rId2" Type="http://schemas.openxmlformats.org/officeDocument/2006/relationships/image" Target="../media/image17.png"/><Relationship Id="rId16" Type="http://schemas.openxmlformats.org/officeDocument/2006/relationships/image" Target="../media/image31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5" Type="http://schemas.openxmlformats.org/officeDocument/2006/relationships/image" Target="../media/image3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47.png"/><Relationship Id="rId18" Type="http://schemas.openxmlformats.org/officeDocument/2006/relationships/image" Target="../media/image52.png"/><Relationship Id="rId3" Type="http://schemas.openxmlformats.org/officeDocument/2006/relationships/image" Target="../media/image38.png"/><Relationship Id="rId21" Type="http://schemas.openxmlformats.org/officeDocument/2006/relationships/image" Target="../media/image55.png"/><Relationship Id="rId7" Type="http://schemas.openxmlformats.org/officeDocument/2006/relationships/image" Target="../media/image41.png"/><Relationship Id="rId12" Type="http://schemas.openxmlformats.org/officeDocument/2006/relationships/image" Target="../media/image46.png"/><Relationship Id="rId17" Type="http://schemas.openxmlformats.org/officeDocument/2006/relationships/image" Target="../media/image51.png"/><Relationship Id="rId25" Type="http://schemas.openxmlformats.org/officeDocument/2006/relationships/image" Target="../media/image59.png"/><Relationship Id="rId2" Type="http://schemas.openxmlformats.org/officeDocument/2006/relationships/image" Target="../media/image37.png"/><Relationship Id="rId16" Type="http://schemas.openxmlformats.org/officeDocument/2006/relationships/image" Target="../media/image50.png"/><Relationship Id="rId20" Type="http://schemas.openxmlformats.org/officeDocument/2006/relationships/image" Target="../media/image54.png"/><Relationship Id="rId1" Type="http://schemas.openxmlformats.org/officeDocument/2006/relationships/image" Target="../media/image36.png"/><Relationship Id="rId6" Type="http://schemas.openxmlformats.org/officeDocument/2006/relationships/image" Target="../media/image40.png"/><Relationship Id="rId11" Type="http://schemas.openxmlformats.org/officeDocument/2006/relationships/image" Target="../media/image45.png"/><Relationship Id="rId24" Type="http://schemas.openxmlformats.org/officeDocument/2006/relationships/image" Target="../media/image58.png"/><Relationship Id="rId5" Type="http://schemas.openxmlformats.org/officeDocument/2006/relationships/image" Target="../media/image39.png"/><Relationship Id="rId15" Type="http://schemas.openxmlformats.org/officeDocument/2006/relationships/image" Target="../media/image49.png"/><Relationship Id="rId23" Type="http://schemas.openxmlformats.org/officeDocument/2006/relationships/image" Target="../media/image57.png"/><Relationship Id="rId10" Type="http://schemas.openxmlformats.org/officeDocument/2006/relationships/image" Target="../media/image44.png"/><Relationship Id="rId19" Type="http://schemas.openxmlformats.org/officeDocument/2006/relationships/image" Target="../media/image53.png"/><Relationship Id="rId4" Type="http://schemas.microsoft.com/office/2007/relationships/hdphoto" Target="../media/hdphoto4.wdp"/><Relationship Id="rId9" Type="http://schemas.openxmlformats.org/officeDocument/2006/relationships/image" Target="../media/image43.png"/><Relationship Id="rId14" Type="http://schemas.openxmlformats.org/officeDocument/2006/relationships/image" Target="../media/image48.png"/><Relationship Id="rId22" Type="http://schemas.openxmlformats.org/officeDocument/2006/relationships/image" Target="../media/image5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13" Type="http://schemas.openxmlformats.org/officeDocument/2006/relationships/image" Target="../media/image72.png"/><Relationship Id="rId18" Type="http://schemas.openxmlformats.org/officeDocument/2006/relationships/image" Target="../media/image77.png"/><Relationship Id="rId26" Type="http://schemas.openxmlformats.org/officeDocument/2006/relationships/image" Target="../media/image85.png"/><Relationship Id="rId3" Type="http://schemas.openxmlformats.org/officeDocument/2006/relationships/image" Target="../media/image62.png"/><Relationship Id="rId21" Type="http://schemas.openxmlformats.org/officeDocument/2006/relationships/image" Target="../media/image80.png"/><Relationship Id="rId7" Type="http://schemas.openxmlformats.org/officeDocument/2006/relationships/image" Target="../media/image66.png"/><Relationship Id="rId12" Type="http://schemas.openxmlformats.org/officeDocument/2006/relationships/image" Target="../media/image71.png"/><Relationship Id="rId17" Type="http://schemas.openxmlformats.org/officeDocument/2006/relationships/image" Target="../media/image76.png"/><Relationship Id="rId25" Type="http://schemas.openxmlformats.org/officeDocument/2006/relationships/image" Target="../media/image84.png"/><Relationship Id="rId2" Type="http://schemas.openxmlformats.org/officeDocument/2006/relationships/image" Target="../media/image61.jpeg"/><Relationship Id="rId16" Type="http://schemas.openxmlformats.org/officeDocument/2006/relationships/image" Target="../media/image75.png"/><Relationship Id="rId20" Type="http://schemas.openxmlformats.org/officeDocument/2006/relationships/image" Target="../media/image79.png"/><Relationship Id="rId1" Type="http://schemas.openxmlformats.org/officeDocument/2006/relationships/image" Target="../media/image60.jpeg"/><Relationship Id="rId6" Type="http://schemas.openxmlformats.org/officeDocument/2006/relationships/image" Target="../media/image65.png"/><Relationship Id="rId11" Type="http://schemas.openxmlformats.org/officeDocument/2006/relationships/image" Target="../media/image70.png"/><Relationship Id="rId24" Type="http://schemas.openxmlformats.org/officeDocument/2006/relationships/image" Target="../media/image83.png"/><Relationship Id="rId5" Type="http://schemas.openxmlformats.org/officeDocument/2006/relationships/image" Target="../media/image64.jpg"/><Relationship Id="rId15" Type="http://schemas.openxmlformats.org/officeDocument/2006/relationships/image" Target="../media/image74.png"/><Relationship Id="rId23" Type="http://schemas.openxmlformats.org/officeDocument/2006/relationships/image" Target="../media/image82.png"/><Relationship Id="rId10" Type="http://schemas.openxmlformats.org/officeDocument/2006/relationships/image" Target="../media/image69.png"/><Relationship Id="rId19" Type="http://schemas.openxmlformats.org/officeDocument/2006/relationships/image" Target="../media/image78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Relationship Id="rId14" Type="http://schemas.openxmlformats.org/officeDocument/2006/relationships/image" Target="../media/image73.png"/><Relationship Id="rId22" Type="http://schemas.openxmlformats.org/officeDocument/2006/relationships/image" Target="../media/image81.png"/><Relationship Id="rId27" Type="http://schemas.openxmlformats.org/officeDocument/2006/relationships/image" Target="../media/image8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75552</xdr:colOff>
      <xdr:row>2</xdr:row>
      <xdr:rowOff>228600</xdr:rowOff>
    </xdr:from>
    <xdr:ext cx="924574" cy="1219200"/>
    <xdr:pic>
      <xdr:nvPicPr>
        <xdr:cNvPr id="29" name="Picture 28">
          <a:extLst>
            <a:ext uri="{FF2B5EF4-FFF2-40B4-BE49-F238E27FC236}">
              <a16:creationId xmlns:a16="http://schemas.microsoft.com/office/drawing/2014/main" id="{FD5F639F-2083-4349-8527-B29A5012A2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grayscl/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aturation sat="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152" y="647700"/>
          <a:ext cx="924574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159737</xdr:colOff>
      <xdr:row>2</xdr:row>
      <xdr:rowOff>238125</xdr:rowOff>
    </xdr:from>
    <xdr:ext cx="964774" cy="1151149"/>
    <xdr:pic>
      <xdr:nvPicPr>
        <xdr:cNvPr id="28" name="Picture 27" descr="Image result for kursi donati do 127">
          <a:extLst>
            <a:ext uri="{FF2B5EF4-FFF2-40B4-BE49-F238E27FC236}">
              <a16:creationId xmlns:a16="http://schemas.microsoft.com/office/drawing/2014/main" id="{DF6A99E6-1065-405D-AD62-6E18A4A446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grayscl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32" t="7402" r="14786" b="7124"/>
        <a:stretch/>
      </xdr:blipFill>
      <xdr:spPr bwMode="auto">
        <a:xfrm>
          <a:off x="7941662" y="657225"/>
          <a:ext cx="964774" cy="115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38</xdr:col>
      <xdr:colOff>0</xdr:colOff>
      <xdr:row>2</xdr:row>
      <xdr:rowOff>0</xdr:rowOff>
    </xdr:from>
    <xdr:ext cx="304800" cy="304800"/>
    <xdr:sp macro="" textlink="">
      <xdr:nvSpPr>
        <xdr:cNvPr id="30" name="AutoShape 11" descr="Related image">
          <a:extLst>
            <a:ext uri="{FF2B5EF4-FFF2-40B4-BE49-F238E27FC236}">
              <a16:creationId xmlns:a16="http://schemas.microsoft.com/office/drawing/2014/main" id="{B97D4D02-B5F2-4029-989C-DC2A380633B2}"/>
            </a:ext>
          </a:extLst>
        </xdr:cNvPr>
        <xdr:cNvSpPr>
          <a:spLocks noChangeAspect="1" noChangeArrowheads="1"/>
        </xdr:cNvSpPr>
      </xdr:nvSpPr>
      <xdr:spPr bwMode="auto">
        <a:xfrm>
          <a:off x="32223075" y="118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5</xdr:row>
      <xdr:rowOff>0</xdr:rowOff>
    </xdr:from>
    <xdr:ext cx="304800" cy="304800"/>
    <xdr:sp macro="" textlink="">
      <xdr:nvSpPr>
        <xdr:cNvPr id="31" name="AutoShape 12" descr="Related image">
          <a:extLst>
            <a:ext uri="{FF2B5EF4-FFF2-40B4-BE49-F238E27FC236}">
              <a16:creationId xmlns:a16="http://schemas.microsoft.com/office/drawing/2014/main" id="{D7CFC10B-38ED-4DD6-A696-F7DE1AF644C7}"/>
            </a:ext>
          </a:extLst>
        </xdr:cNvPr>
        <xdr:cNvSpPr>
          <a:spLocks noChangeAspect="1" noChangeArrowheads="1"/>
        </xdr:cNvSpPr>
      </xdr:nvSpPr>
      <xdr:spPr bwMode="auto">
        <a:xfrm>
          <a:off x="32223075" y="2876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1329804</xdr:colOff>
      <xdr:row>2</xdr:row>
      <xdr:rowOff>190499</xdr:rowOff>
    </xdr:from>
    <xdr:ext cx="1270522" cy="1265405"/>
    <xdr:pic>
      <xdr:nvPicPr>
        <xdr:cNvPr id="32" name="Picture 31">
          <a:extLst>
            <a:ext uri="{FF2B5EF4-FFF2-40B4-BE49-F238E27FC236}">
              <a16:creationId xmlns:a16="http://schemas.microsoft.com/office/drawing/2014/main" id="{F34600B1-54FC-453E-993A-302C1ABBD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1379" y="542924"/>
          <a:ext cx="1270522" cy="1265405"/>
        </a:xfrm>
        <a:prstGeom prst="rect">
          <a:avLst/>
        </a:prstGeom>
      </xdr:spPr>
    </xdr:pic>
    <xdr:clientData/>
  </xdr:oneCellAnchor>
  <xdr:oneCellAnchor>
    <xdr:from>
      <xdr:col>5</xdr:col>
      <xdr:colOff>55371</xdr:colOff>
      <xdr:row>9</xdr:row>
      <xdr:rowOff>59160</xdr:rowOff>
    </xdr:from>
    <xdr:ext cx="1125729" cy="1207666"/>
    <xdr:pic>
      <xdr:nvPicPr>
        <xdr:cNvPr id="40" name="Picture 39" descr="Image result for bangku bakso lion star&quot;">
          <a:extLst>
            <a:ext uri="{FF2B5EF4-FFF2-40B4-BE49-F238E27FC236}">
              <a16:creationId xmlns:a16="http://schemas.microsoft.com/office/drawing/2014/main" id="{A8E95D53-7A25-4F39-BC4D-4ADDEDC853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duotone>
            <a:schemeClr val="bg2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saturation sat="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5571" y="2983335"/>
          <a:ext cx="1125729" cy="12076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77612</xdr:colOff>
      <xdr:row>9</xdr:row>
      <xdr:rowOff>69104</xdr:rowOff>
    </xdr:from>
    <xdr:ext cx="938860" cy="1188196"/>
    <xdr:pic>
      <xdr:nvPicPr>
        <xdr:cNvPr id="41" name="Picture 40">
          <a:extLst>
            <a:ext uri="{FF2B5EF4-FFF2-40B4-BE49-F238E27FC236}">
              <a16:creationId xmlns:a16="http://schemas.microsoft.com/office/drawing/2014/main" id="{65370147-C912-4630-A24B-4D2E22002F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9412" y="2993279"/>
          <a:ext cx="938860" cy="11881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110900</xdr:colOff>
      <xdr:row>9</xdr:row>
      <xdr:rowOff>158587</xdr:rowOff>
    </xdr:from>
    <xdr:ext cx="984476" cy="1320306"/>
    <xdr:pic>
      <xdr:nvPicPr>
        <xdr:cNvPr id="42" name="Picture 41">
          <a:extLst>
            <a:ext uri="{FF2B5EF4-FFF2-40B4-BE49-F238E27FC236}">
              <a16:creationId xmlns:a16="http://schemas.microsoft.com/office/drawing/2014/main" id="{9C975F03-B916-4C40-98DF-EFBF6459A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2250" b="90000" l="10000" r="91083">
                      <a14:foregroundMark x1="53167" y1="6375" x2="53167" y2="6375"/>
                      <a14:foregroundMark x1="58667" y1="2250" x2="58667" y2="2250"/>
                      <a14:foregroundMark x1="91083" y1="15812" x2="91083" y2="1581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221" y="3097730"/>
          <a:ext cx="984476" cy="1320306"/>
        </a:xfrm>
        <a:prstGeom prst="rect">
          <a:avLst/>
        </a:prstGeom>
      </xdr:spPr>
    </xdr:pic>
    <xdr:clientData/>
  </xdr:oneCellAnchor>
  <xdr:oneCellAnchor>
    <xdr:from>
      <xdr:col>38</xdr:col>
      <xdr:colOff>0</xdr:colOff>
      <xdr:row>12</xdr:row>
      <xdr:rowOff>0</xdr:rowOff>
    </xdr:from>
    <xdr:ext cx="304800" cy="304800"/>
    <xdr:sp macro="" textlink="">
      <xdr:nvSpPr>
        <xdr:cNvPr id="43" name="AutoShape 12" descr="Related image">
          <a:extLst>
            <a:ext uri="{FF2B5EF4-FFF2-40B4-BE49-F238E27FC236}">
              <a16:creationId xmlns:a16="http://schemas.microsoft.com/office/drawing/2014/main" id="{DBB8D357-3A7A-44AE-A92C-BB03370068CE}"/>
            </a:ext>
          </a:extLst>
        </xdr:cNvPr>
        <xdr:cNvSpPr>
          <a:spLocks noChangeAspect="1" noChangeArrowheads="1"/>
        </xdr:cNvSpPr>
      </xdr:nvSpPr>
      <xdr:spPr bwMode="auto">
        <a:xfrm>
          <a:off x="28117800" y="211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18</xdr:row>
      <xdr:rowOff>0</xdr:rowOff>
    </xdr:from>
    <xdr:ext cx="304800" cy="304800"/>
    <xdr:sp macro="" textlink="">
      <xdr:nvSpPr>
        <xdr:cNvPr id="48" name="AutoShape 12" descr="Related image">
          <a:extLst>
            <a:ext uri="{FF2B5EF4-FFF2-40B4-BE49-F238E27FC236}">
              <a16:creationId xmlns:a16="http://schemas.microsoft.com/office/drawing/2014/main" id="{FA6AAEB1-906C-46FB-8625-3B2E6A1BCEF1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449355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</xdr:col>
      <xdr:colOff>156884</xdr:colOff>
      <xdr:row>15</xdr:row>
      <xdr:rowOff>44825</xdr:rowOff>
    </xdr:from>
    <xdr:ext cx="818029" cy="1282431"/>
    <xdr:pic>
      <xdr:nvPicPr>
        <xdr:cNvPr id="50" name="Picture 49">
          <a:extLst>
            <a:ext uri="{FF2B5EF4-FFF2-40B4-BE49-F238E27FC236}">
              <a16:creationId xmlns:a16="http://schemas.microsoft.com/office/drawing/2014/main" id="{3168E362-8A1B-472E-A0F1-DA0484C45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94766" y="5345207"/>
          <a:ext cx="818029" cy="1282431"/>
        </a:xfrm>
        <a:prstGeom prst="rect">
          <a:avLst/>
        </a:prstGeom>
      </xdr:spPr>
    </xdr:pic>
    <xdr:clientData/>
  </xdr:oneCellAnchor>
  <xdr:oneCellAnchor>
    <xdr:from>
      <xdr:col>1</xdr:col>
      <xdr:colOff>123810</xdr:colOff>
      <xdr:row>15</xdr:row>
      <xdr:rowOff>118212</xdr:rowOff>
    </xdr:from>
    <xdr:ext cx="821532" cy="1222945"/>
    <xdr:pic>
      <xdr:nvPicPr>
        <xdr:cNvPr id="51" name="Picture 50" descr="Related image">
          <a:extLst>
            <a:ext uri="{FF2B5EF4-FFF2-40B4-BE49-F238E27FC236}">
              <a16:creationId xmlns:a16="http://schemas.microsoft.com/office/drawing/2014/main" id="{90F2580F-2B10-4E83-ADDD-B428BD64F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60" t="8254" r="26188" b="7090"/>
        <a:stretch/>
      </xdr:blipFill>
      <xdr:spPr bwMode="auto">
        <a:xfrm>
          <a:off x="7900692" y="3031741"/>
          <a:ext cx="821532" cy="12229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78441</xdr:colOff>
      <xdr:row>2</xdr:row>
      <xdr:rowOff>56030</xdr:rowOff>
    </xdr:from>
    <xdr:to>
      <xdr:col>6</xdr:col>
      <xdr:colOff>179294</xdr:colOff>
      <xdr:row>2</xdr:row>
      <xdr:rowOff>1386514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F88F930-21FE-BA62-2695-8D1C1BEBD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12441" y="470648"/>
          <a:ext cx="1019736" cy="1330484"/>
        </a:xfrm>
        <a:prstGeom prst="rect">
          <a:avLst/>
        </a:prstGeom>
      </xdr:spPr>
    </xdr:pic>
    <xdr:clientData/>
  </xdr:twoCellAnchor>
  <xdr:twoCellAnchor editAs="oneCell">
    <xdr:from>
      <xdr:col>5</xdr:col>
      <xdr:colOff>123265</xdr:colOff>
      <xdr:row>15</xdr:row>
      <xdr:rowOff>89649</xdr:rowOff>
    </xdr:from>
    <xdr:to>
      <xdr:col>6</xdr:col>
      <xdr:colOff>993558</xdr:colOff>
      <xdr:row>15</xdr:row>
      <xdr:rowOff>1288677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F20E9A7-3A34-D8E3-1B83-9EC226BF4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210736" y="5838267"/>
          <a:ext cx="1789176" cy="1199028"/>
        </a:xfrm>
        <a:prstGeom prst="rect">
          <a:avLst/>
        </a:prstGeom>
      </xdr:spPr>
    </xdr:pic>
    <xdr:clientData/>
  </xdr:twoCellAnchor>
  <xdr:oneCellAnchor>
    <xdr:from>
      <xdr:col>38</xdr:col>
      <xdr:colOff>0</xdr:colOff>
      <xdr:row>24</xdr:row>
      <xdr:rowOff>0</xdr:rowOff>
    </xdr:from>
    <xdr:ext cx="304800" cy="304800"/>
    <xdr:sp macro="" textlink="">
      <xdr:nvSpPr>
        <xdr:cNvPr id="4" name="AutoShape 12" descr="Related image">
          <a:extLst>
            <a:ext uri="{FF2B5EF4-FFF2-40B4-BE49-F238E27FC236}">
              <a16:creationId xmlns:a16="http://schemas.microsoft.com/office/drawing/2014/main" id="{4B1BB658-FC31-4B81-B65B-94EA060ABBF4}"/>
            </a:ext>
          </a:extLst>
        </xdr:cNvPr>
        <xdr:cNvSpPr>
          <a:spLocks noChangeAspect="1" noChangeArrowheads="1"/>
        </xdr:cNvSpPr>
      </xdr:nvSpPr>
      <xdr:spPr bwMode="auto">
        <a:xfrm>
          <a:off x="27404786" y="7551964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</xdr:col>
      <xdr:colOff>76200</xdr:colOff>
      <xdr:row>21</xdr:row>
      <xdr:rowOff>114300</xdr:rowOff>
    </xdr:from>
    <xdr:to>
      <xdr:col>2</xdr:col>
      <xdr:colOff>466726</xdr:colOff>
      <xdr:row>21</xdr:row>
      <xdr:rowOff>1343025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7F24BC2-D72D-405C-9F36-EDB1314FF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8458200"/>
          <a:ext cx="1266825" cy="1228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66675</xdr:colOff>
      <xdr:row>21</xdr:row>
      <xdr:rowOff>57150</xdr:rowOff>
    </xdr:from>
    <xdr:to>
      <xdr:col>4</xdr:col>
      <xdr:colOff>209551</xdr:colOff>
      <xdr:row>21</xdr:row>
      <xdr:rowOff>1314450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7F1C744-A004-A721-3CA8-AAE72847C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724150" y="8401050"/>
          <a:ext cx="1066800" cy="1257300"/>
        </a:xfrm>
        <a:prstGeom prst="rect">
          <a:avLst/>
        </a:prstGeom>
      </xdr:spPr>
    </xdr:pic>
    <xdr:clientData/>
  </xdr:twoCellAnchor>
  <xdr:twoCellAnchor editAs="oneCell">
    <xdr:from>
      <xdr:col>7</xdr:col>
      <xdr:colOff>87965</xdr:colOff>
      <xdr:row>15</xdr:row>
      <xdr:rowOff>56488</xdr:rowOff>
    </xdr:from>
    <xdr:to>
      <xdr:col>8</xdr:col>
      <xdr:colOff>172088</xdr:colOff>
      <xdr:row>15</xdr:row>
      <xdr:rowOff>1387849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6860F27-C981-AB57-CA29-373D184EA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18318" y="5805106"/>
          <a:ext cx="1014211" cy="1331361"/>
        </a:xfrm>
        <a:prstGeom prst="rect">
          <a:avLst/>
        </a:prstGeom>
      </xdr:spPr>
    </xdr:pic>
    <xdr:clientData/>
  </xdr:twoCellAnchor>
  <xdr:twoCellAnchor editAs="oneCell">
    <xdr:from>
      <xdr:col>7</xdr:col>
      <xdr:colOff>296955</xdr:colOff>
      <xdr:row>9</xdr:row>
      <xdr:rowOff>179294</xdr:rowOff>
    </xdr:from>
    <xdr:to>
      <xdr:col>8</xdr:col>
      <xdr:colOff>285748</xdr:colOff>
      <xdr:row>9</xdr:row>
      <xdr:rowOff>1334630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74346E2-4039-4449-B1C2-4592B92DA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37580" y="3227294"/>
          <a:ext cx="925418" cy="1155336"/>
        </a:xfrm>
        <a:prstGeom prst="rect">
          <a:avLst/>
        </a:prstGeom>
      </xdr:spPr>
    </xdr:pic>
    <xdr:clientData/>
  </xdr:twoCellAnchor>
  <xdr:twoCellAnchor editAs="oneCell">
    <xdr:from>
      <xdr:col>5</xdr:col>
      <xdr:colOff>302559</xdr:colOff>
      <xdr:row>21</xdr:row>
      <xdr:rowOff>33618</xdr:rowOff>
    </xdr:from>
    <xdr:to>
      <xdr:col>6</xdr:col>
      <xdr:colOff>1436432</xdr:colOff>
      <xdr:row>21</xdr:row>
      <xdr:rowOff>1333500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BB3EC3-A7B2-474D-B723-6341CA711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322794" y="8415618"/>
          <a:ext cx="2052756" cy="129988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38</xdr:col>
      <xdr:colOff>0</xdr:colOff>
      <xdr:row>2</xdr:row>
      <xdr:rowOff>0</xdr:rowOff>
    </xdr:from>
    <xdr:ext cx="304800" cy="304800"/>
    <xdr:sp macro="" textlink="">
      <xdr:nvSpPr>
        <xdr:cNvPr id="4" name="AutoShape 11" descr="Related image">
          <a:extLst>
            <a:ext uri="{FF2B5EF4-FFF2-40B4-BE49-F238E27FC236}">
              <a16:creationId xmlns:a16="http://schemas.microsoft.com/office/drawing/2014/main" id="{7A62B629-E9FB-4F7C-8B9A-F6683F185613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419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4</xdr:row>
      <xdr:rowOff>0</xdr:rowOff>
    </xdr:from>
    <xdr:ext cx="304800" cy="304800"/>
    <xdr:sp macro="" textlink="">
      <xdr:nvSpPr>
        <xdr:cNvPr id="5" name="AutoShape 12" descr="Related image">
          <a:extLst>
            <a:ext uri="{FF2B5EF4-FFF2-40B4-BE49-F238E27FC236}">
              <a16:creationId xmlns:a16="http://schemas.microsoft.com/office/drawing/2014/main" id="{63508B38-4799-4BA0-A7D4-4D973D62BB1D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211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9</xdr:row>
      <xdr:rowOff>0</xdr:rowOff>
    </xdr:from>
    <xdr:ext cx="304800" cy="304800"/>
    <xdr:sp macro="" textlink="">
      <xdr:nvSpPr>
        <xdr:cNvPr id="11" name="AutoShape 12" descr="Related image">
          <a:extLst>
            <a:ext uri="{FF2B5EF4-FFF2-40B4-BE49-F238E27FC236}">
              <a16:creationId xmlns:a16="http://schemas.microsoft.com/office/drawing/2014/main" id="{336A77A8-6FAC-4ECE-B638-48BE1F8B21E8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45053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14</xdr:row>
      <xdr:rowOff>0</xdr:rowOff>
    </xdr:from>
    <xdr:ext cx="304800" cy="304800"/>
    <xdr:sp macro="" textlink="">
      <xdr:nvSpPr>
        <xdr:cNvPr id="12" name="AutoShape 12" descr="Related image">
          <a:extLst>
            <a:ext uri="{FF2B5EF4-FFF2-40B4-BE49-F238E27FC236}">
              <a16:creationId xmlns:a16="http://schemas.microsoft.com/office/drawing/2014/main" id="{09E56090-652E-4CA6-BD82-154EB2CA8519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6896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</xdr:row>
      <xdr:rowOff>0</xdr:rowOff>
    </xdr:from>
    <xdr:ext cx="304800" cy="304800"/>
    <xdr:sp macro="" textlink="">
      <xdr:nvSpPr>
        <xdr:cNvPr id="2" name="AutoShape 11" descr="Related image">
          <a:extLst>
            <a:ext uri="{FF2B5EF4-FFF2-40B4-BE49-F238E27FC236}">
              <a16:creationId xmlns:a16="http://schemas.microsoft.com/office/drawing/2014/main" id="{F871A007-C01F-4140-AE10-688B63A1926D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419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5</xdr:row>
      <xdr:rowOff>0</xdr:rowOff>
    </xdr:from>
    <xdr:ext cx="304800" cy="304800"/>
    <xdr:sp macro="" textlink="">
      <xdr:nvSpPr>
        <xdr:cNvPr id="3" name="AutoShape 12" descr="Related image">
          <a:extLst>
            <a:ext uri="{FF2B5EF4-FFF2-40B4-BE49-F238E27FC236}">
              <a16:creationId xmlns:a16="http://schemas.microsoft.com/office/drawing/2014/main" id="{46D7BF14-06C4-4905-B280-627CFC56C148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2305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11</xdr:row>
      <xdr:rowOff>0</xdr:rowOff>
    </xdr:from>
    <xdr:ext cx="304800" cy="304800"/>
    <xdr:sp macro="" textlink="">
      <xdr:nvSpPr>
        <xdr:cNvPr id="6" name="AutoShape 12" descr="Related image">
          <a:extLst>
            <a:ext uri="{FF2B5EF4-FFF2-40B4-BE49-F238E27FC236}">
              <a16:creationId xmlns:a16="http://schemas.microsoft.com/office/drawing/2014/main" id="{1DCC46F0-0991-47F0-845D-FF3DF40A9A92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4695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17</xdr:row>
      <xdr:rowOff>0</xdr:rowOff>
    </xdr:from>
    <xdr:ext cx="304800" cy="304800"/>
    <xdr:sp macro="" textlink="">
      <xdr:nvSpPr>
        <xdr:cNvPr id="7" name="AutoShape 12" descr="Related image">
          <a:extLst>
            <a:ext uri="{FF2B5EF4-FFF2-40B4-BE49-F238E27FC236}">
              <a16:creationId xmlns:a16="http://schemas.microsoft.com/office/drawing/2014/main" id="{E135DEDA-29D9-4FF2-B990-7E4F721078B8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7086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20</xdr:row>
      <xdr:rowOff>0</xdr:rowOff>
    </xdr:from>
    <xdr:ext cx="304800" cy="304800"/>
    <xdr:sp macro="" textlink="">
      <xdr:nvSpPr>
        <xdr:cNvPr id="21" name="AutoShape 12" descr="Related image">
          <a:extLst>
            <a:ext uri="{FF2B5EF4-FFF2-40B4-BE49-F238E27FC236}">
              <a16:creationId xmlns:a16="http://schemas.microsoft.com/office/drawing/2014/main" id="{69695949-D798-46B5-8DAE-979D942F9DDB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7705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23</xdr:row>
      <xdr:rowOff>0</xdr:rowOff>
    </xdr:from>
    <xdr:ext cx="304800" cy="304800"/>
    <xdr:sp macro="" textlink="">
      <xdr:nvSpPr>
        <xdr:cNvPr id="22" name="AutoShape 12" descr="Related image">
          <a:extLst>
            <a:ext uri="{FF2B5EF4-FFF2-40B4-BE49-F238E27FC236}">
              <a16:creationId xmlns:a16="http://schemas.microsoft.com/office/drawing/2014/main" id="{B547702F-568B-4969-A8EB-3344F37AECA7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9477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25</xdr:row>
      <xdr:rowOff>0</xdr:rowOff>
    </xdr:from>
    <xdr:ext cx="304800" cy="304800"/>
    <xdr:sp macro="" textlink="">
      <xdr:nvSpPr>
        <xdr:cNvPr id="23" name="AutoShape 12" descr="Related image">
          <a:extLst>
            <a:ext uri="{FF2B5EF4-FFF2-40B4-BE49-F238E27FC236}">
              <a16:creationId xmlns:a16="http://schemas.microsoft.com/office/drawing/2014/main" id="{6C5C9211-5DB7-4ED5-8108-C62AB802AD5A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10048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26</xdr:row>
      <xdr:rowOff>0</xdr:rowOff>
    </xdr:from>
    <xdr:ext cx="304800" cy="304800"/>
    <xdr:sp macro="" textlink="">
      <xdr:nvSpPr>
        <xdr:cNvPr id="24" name="AutoShape 12" descr="Related image">
          <a:extLst>
            <a:ext uri="{FF2B5EF4-FFF2-40B4-BE49-F238E27FC236}">
              <a16:creationId xmlns:a16="http://schemas.microsoft.com/office/drawing/2014/main" id="{79A7C17B-E6E6-4D1F-AF17-64F7F59021BD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10287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29</xdr:row>
      <xdr:rowOff>0</xdr:rowOff>
    </xdr:from>
    <xdr:ext cx="304800" cy="304800"/>
    <xdr:sp macro="" textlink="">
      <xdr:nvSpPr>
        <xdr:cNvPr id="25" name="AutoShape 12" descr="Related image">
          <a:extLst>
            <a:ext uri="{FF2B5EF4-FFF2-40B4-BE49-F238E27FC236}">
              <a16:creationId xmlns:a16="http://schemas.microsoft.com/office/drawing/2014/main" id="{1CEDE52D-8829-4A20-9A4C-4851FBCC19FA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12058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31</xdr:row>
      <xdr:rowOff>0</xdr:rowOff>
    </xdr:from>
    <xdr:ext cx="304800" cy="304800"/>
    <xdr:sp macro="" textlink="">
      <xdr:nvSpPr>
        <xdr:cNvPr id="26" name="AutoShape 12" descr="Related image">
          <a:extLst>
            <a:ext uri="{FF2B5EF4-FFF2-40B4-BE49-F238E27FC236}">
              <a16:creationId xmlns:a16="http://schemas.microsoft.com/office/drawing/2014/main" id="{F45DEAA3-D49D-4C95-82D1-27899265D5E5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12439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3</xdr:col>
      <xdr:colOff>403411</xdr:colOff>
      <xdr:row>2</xdr:row>
      <xdr:rowOff>280146</xdr:rowOff>
    </xdr:from>
    <xdr:to>
      <xdr:col>4</xdr:col>
      <xdr:colOff>1165412</xdr:colOff>
      <xdr:row>2</xdr:row>
      <xdr:rowOff>1325019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A45C319-4D45-FAC9-6AED-00BC48ADC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5735" y="694764"/>
          <a:ext cx="1680883" cy="1044873"/>
        </a:xfrm>
        <a:prstGeom prst="rect">
          <a:avLst/>
        </a:prstGeom>
      </xdr:spPr>
    </xdr:pic>
    <xdr:clientData/>
  </xdr:twoCellAnchor>
  <xdr:twoCellAnchor editAs="oneCell">
    <xdr:from>
      <xdr:col>5</xdr:col>
      <xdr:colOff>201707</xdr:colOff>
      <xdr:row>2</xdr:row>
      <xdr:rowOff>179294</xdr:rowOff>
    </xdr:from>
    <xdr:to>
      <xdr:col>6</xdr:col>
      <xdr:colOff>1210237</xdr:colOff>
      <xdr:row>2</xdr:row>
      <xdr:rowOff>1333733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2CBB606-7EF5-996F-6AFB-87612810F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35707" y="593912"/>
          <a:ext cx="1927412" cy="1154439"/>
        </a:xfrm>
        <a:prstGeom prst="rect">
          <a:avLst/>
        </a:prstGeom>
      </xdr:spPr>
    </xdr:pic>
    <xdr:clientData/>
  </xdr:twoCellAnchor>
  <xdr:twoCellAnchor editAs="oneCell">
    <xdr:from>
      <xdr:col>7</xdr:col>
      <xdr:colOff>155201</xdr:colOff>
      <xdr:row>2</xdr:row>
      <xdr:rowOff>150720</xdr:rowOff>
    </xdr:from>
    <xdr:to>
      <xdr:col>8</xdr:col>
      <xdr:colOff>1189901</xdr:colOff>
      <xdr:row>2</xdr:row>
      <xdr:rowOff>1215278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8174523-DB64-65CF-D698-6D6414387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37101" y="569820"/>
          <a:ext cx="1968150" cy="1064558"/>
        </a:xfrm>
        <a:prstGeom prst="rect">
          <a:avLst/>
        </a:prstGeom>
      </xdr:spPr>
    </xdr:pic>
    <xdr:clientData/>
  </xdr:twoCellAnchor>
  <xdr:twoCellAnchor editAs="oneCell">
    <xdr:from>
      <xdr:col>3</xdr:col>
      <xdr:colOff>33617</xdr:colOff>
      <xdr:row>20</xdr:row>
      <xdr:rowOff>44824</xdr:rowOff>
    </xdr:from>
    <xdr:to>
      <xdr:col>4</xdr:col>
      <xdr:colOff>717176</xdr:colOff>
      <xdr:row>20</xdr:row>
      <xdr:rowOff>1254254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B8A639BD-8E1B-2048-0102-4E317E547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35941" y="7732059"/>
          <a:ext cx="1602441" cy="1209430"/>
        </a:xfrm>
        <a:prstGeom prst="rect">
          <a:avLst/>
        </a:prstGeom>
      </xdr:spPr>
    </xdr:pic>
    <xdr:clientData/>
  </xdr:twoCellAnchor>
  <xdr:twoCellAnchor editAs="oneCell">
    <xdr:from>
      <xdr:col>5</xdr:col>
      <xdr:colOff>33617</xdr:colOff>
      <xdr:row>20</xdr:row>
      <xdr:rowOff>33618</xdr:rowOff>
    </xdr:from>
    <xdr:to>
      <xdr:col>6</xdr:col>
      <xdr:colOff>907676</xdr:colOff>
      <xdr:row>20</xdr:row>
      <xdr:rowOff>1264523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E779350-18C2-EE83-4506-6D2B4CFFB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67617" y="7720853"/>
          <a:ext cx="1792941" cy="1230905"/>
        </a:xfrm>
        <a:prstGeom prst="rect">
          <a:avLst/>
        </a:prstGeom>
      </xdr:spPr>
    </xdr:pic>
    <xdr:clientData/>
  </xdr:twoCellAnchor>
  <xdr:oneCellAnchor>
    <xdr:from>
      <xdr:col>1</xdr:col>
      <xdr:colOff>134470</xdr:colOff>
      <xdr:row>26</xdr:row>
      <xdr:rowOff>235324</xdr:rowOff>
    </xdr:from>
    <xdr:ext cx="1171929" cy="1019735"/>
    <xdr:pic>
      <xdr:nvPicPr>
        <xdr:cNvPr id="44" name="Picture 43">
          <a:extLst>
            <a:ext uri="{FF2B5EF4-FFF2-40B4-BE49-F238E27FC236}">
              <a16:creationId xmlns:a16="http://schemas.microsoft.com/office/drawing/2014/main" id="{88826AA9-F763-41CA-BFFD-C94B4D88BE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499912"/>
          <a:ext cx="1171929" cy="10197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123265</xdr:colOff>
      <xdr:row>26</xdr:row>
      <xdr:rowOff>100853</xdr:rowOff>
    </xdr:from>
    <xdr:ext cx="1434353" cy="1200381"/>
    <xdr:pic>
      <xdr:nvPicPr>
        <xdr:cNvPr id="45" name="Picture 44">
          <a:extLst>
            <a:ext uri="{FF2B5EF4-FFF2-40B4-BE49-F238E27FC236}">
              <a16:creationId xmlns:a16="http://schemas.microsoft.com/office/drawing/2014/main" id="{29540AB9-178B-4D1D-83D5-AC086560F7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265" y="10365441"/>
          <a:ext cx="1434353" cy="12003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3</xdr:col>
      <xdr:colOff>179294</xdr:colOff>
      <xdr:row>26</xdr:row>
      <xdr:rowOff>156883</xdr:rowOff>
    </xdr:from>
    <xdr:to>
      <xdr:col>4</xdr:col>
      <xdr:colOff>381000</xdr:colOff>
      <xdr:row>26</xdr:row>
      <xdr:rowOff>1268410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0144DCA-B5CC-1DBD-3CFA-02ACDE108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81618" y="10421471"/>
          <a:ext cx="1120588" cy="1111527"/>
        </a:xfrm>
        <a:prstGeom prst="rect">
          <a:avLst/>
        </a:prstGeom>
      </xdr:spPr>
    </xdr:pic>
    <xdr:clientData/>
  </xdr:twoCellAnchor>
  <xdr:oneCellAnchor>
    <xdr:from>
      <xdr:col>7</xdr:col>
      <xdr:colOff>285750</xdr:colOff>
      <xdr:row>14</xdr:row>
      <xdr:rowOff>123825</xdr:rowOff>
    </xdr:from>
    <xdr:ext cx="1504950" cy="1219339"/>
    <xdr:pic>
      <xdr:nvPicPr>
        <xdr:cNvPr id="47" name="Picture 46">
          <a:extLst>
            <a:ext uri="{FF2B5EF4-FFF2-40B4-BE49-F238E27FC236}">
              <a16:creationId xmlns:a16="http://schemas.microsoft.com/office/drawing/2014/main" id="{B45FC9DF-ED2D-4EB1-B7AB-9457A4A307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67675" y="5438775"/>
          <a:ext cx="1504950" cy="12193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142876</xdr:colOff>
      <xdr:row>20</xdr:row>
      <xdr:rowOff>76201</xdr:rowOff>
    </xdr:from>
    <xdr:to>
      <xdr:col>2</xdr:col>
      <xdr:colOff>1371600</xdr:colOff>
      <xdr:row>20</xdr:row>
      <xdr:rowOff>1314188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0C0B212-CB72-6E84-30B8-769BFFA32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6276" y="7781926"/>
          <a:ext cx="2105024" cy="1237987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371476</xdr:colOff>
      <xdr:row>2</xdr:row>
      <xdr:rowOff>142876</xdr:rowOff>
    </xdr:from>
    <xdr:to>
      <xdr:col>2</xdr:col>
      <xdr:colOff>762000</xdr:colOff>
      <xdr:row>2</xdr:row>
      <xdr:rowOff>1409700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A4920CF-ACB9-290C-A604-86225A3D3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04876" y="561976"/>
          <a:ext cx="1266824" cy="1266824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8</xdr:row>
      <xdr:rowOff>76201</xdr:rowOff>
    </xdr:from>
    <xdr:to>
      <xdr:col>2</xdr:col>
      <xdr:colOff>1047750</xdr:colOff>
      <xdr:row>8</xdr:row>
      <xdr:rowOff>1177091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EB3C7007-3400-93C1-60C2-015B106DE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14375" y="3000376"/>
          <a:ext cx="1743075" cy="1100890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276225</xdr:colOff>
      <xdr:row>8</xdr:row>
      <xdr:rowOff>114300</xdr:rowOff>
    </xdr:from>
    <xdr:to>
      <xdr:col>8</xdr:col>
      <xdr:colOff>999438</xdr:colOff>
      <xdr:row>8</xdr:row>
      <xdr:rowOff>1152525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F93E7D9-5F62-675F-586D-20A6F85B9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58125" y="3038475"/>
          <a:ext cx="1656663" cy="1038225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257175</xdr:colOff>
      <xdr:row>8</xdr:row>
      <xdr:rowOff>85725</xdr:rowOff>
    </xdr:from>
    <xdr:to>
      <xdr:col>4</xdr:col>
      <xdr:colOff>1076325</xdr:colOff>
      <xdr:row>8</xdr:row>
      <xdr:rowOff>1186615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A80A795-38A2-40CE-ADDF-3829B254B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152775" y="3009900"/>
          <a:ext cx="1743075" cy="1100890"/>
        </a:xfrm>
        <a:prstGeom prst="rect">
          <a:avLst/>
        </a:prstGeom>
      </xdr:spPr>
    </xdr:pic>
    <xdr:clientData/>
  </xdr:twoCellAnchor>
  <xdr:twoCellAnchor editAs="oneCell">
    <xdr:from>
      <xdr:col>7</xdr:col>
      <xdr:colOff>179295</xdr:colOff>
      <xdr:row>20</xdr:row>
      <xdr:rowOff>78443</xdr:rowOff>
    </xdr:from>
    <xdr:to>
      <xdr:col>8</xdr:col>
      <xdr:colOff>526676</xdr:colOff>
      <xdr:row>20</xdr:row>
      <xdr:rowOff>1277473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D75DCAB-0750-65A6-C93A-7293F3B01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956177" y="7765678"/>
          <a:ext cx="1277470" cy="1199030"/>
        </a:xfrm>
        <a:prstGeom prst="rect">
          <a:avLst/>
        </a:prstGeom>
      </xdr:spPr>
    </xdr:pic>
    <xdr:clientData/>
  </xdr:twoCellAnchor>
  <xdr:twoCellAnchor editAs="oneCell">
    <xdr:from>
      <xdr:col>5</xdr:col>
      <xdr:colOff>201706</xdr:colOff>
      <xdr:row>14</xdr:row>
      <xdr:rowOff>134471</xdr:rowOff>
    </xdr:from>
    <xdr:to>
      <xdr:col>6</xdr:col>
      <xdr:colOff>1266418</xdr:colOff>
      <xdr:row>14</xdr:row>
      <xdr:rowOff>1277472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76974B1D-D645-EFDF-D08A-91F4B0954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535706" y="5434853"/>
          <a:ext cx="1983594" cy="1143001"/>
        </a:xfrm>
        <a:prstGeom prst="rect">
          <a:avLst/>
        </a:prstGeom>
      </xdr:spPr>
    </xdr:pic>
    <xdr:clientData/>
  </xdr:twoCellAnchor>
  <xdr:twoCellAnchor editAs="oneCell">
    <xdr:from>
      <xdr:col>3</xdr:col>
      <xdr:colOff>242047</xdr:colOff>
      <xdr:row>14</xdr:row>
      <xdr:rowOff>210110</xdr:rowOff>
    </xdr:from>
    <xdr:to>
      <xdr:col>4</xdr:col>
      <xdr:colOff>1262809</xdr:colOff>
      <xdr:row>14</xdr:row>
      <xdr:rowOff>1162610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F339E974-C8AC-47DB-BC72-FFC8388D9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144371" y="5510492"/>
          <a:ext cx="1939644" cy="952500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26</xdr:row>
      <xdr:rowOff>76200</xdr:rowOff>
    </xdr:from>
    <xdr:to>
      <xdr:col>8</xdr:col>
      <xdr:colOff>533399</xdr:colOff>
      <xdr:row>26</xdr:row>
      <xdr:rowOff>1207514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9D2A13E-AB30-E822-520E-B72D44B2A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96200" y="10363200"/>
          <a:ext cx="1352549" cy="11313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38</xdr:col>
      <xdr:colOff>0</xdr:colOff>
      <xdr:row>2</xdr:row>
      <xdr:rowOff>0</xdr:rowOff>
    </xdr:from>
    <xdr:ext cx="304800" cy="304800"/>
    <xdr:sp macro="" textlink="">
      <xdr:nvSpPr>
        <xdr:cNvPr id="4" name="AutoShape 11" descr="Related image">
          <a:extLst>
            <a:ext uri="{FF2B5EF4-FFF2-40B4-BE49-F238E27FC236}">
              <a16:creationId xmlns:a16="http://schemas.microsoft.com/office/drawing/2014/main" id="{E7E6D6A9-48B5-4BFF-B363-F38654001029}"/>
            </a:ext>
          </a:extLst>
        </xdr:cNvPr>
        <xdr:cNvSpPr>
          <a:spLocks noChangeAspect="1" noChangeArrowheads="1"/>
        </xdr:cNvSpPr>
      </xdr:nvSpPr>
      <xdr:spPr bwMode="auto">
        <a:xfrm>
          <a:off x="27327225" y="485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5</xdr:row>
      <xdr:rowOff>0</xdr:rowOff>
    </xdr:from>
    <xdr:ext cx="304800" cy="304800"/>
    <xdr:sp macro="" textlink="">
      <xdr:nvSpPr>
        <xdr:cNvPr id="5" name="AutoShape 12" descr="Related image">
          <a:extLst>
            <a:ext uri="{FF2B5EF4-FFF2-40B4-BE49-F238E27FC236}">
              <a16:creationId xmlns:a16="http://schemas.microsoft.com/office/drawing/2014/main" id="{BD7F482F-5624-45D8-9AB2-A738D4CA75D5}"/>
            </a:ext>
          </a:extLst>
        </xdr:cNvPr>
        <xdr:cNvSpPr>
          <a:spLocks noChangeAspect="1" noChangeArrowheads="1"/>
        </xdr:cNvSpPr>
      </xdr:nvSpPr>
      <xdr:spPr bwMode="auto">
        <a:xfrm>
          <a:off x="27327225" y="2371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11</xdr:row>
      <xdr:rowOff>0</xdr:rowOff>
    </xdr:from>
    <xdr:ext cx="304800" cy="304800"/>
    <xdr:sp macro="" textlink="">
      <xdr:nvSpPr>
        <xdr:cNvPr id="10" name="AutoShape 12" descr="Related image">
          <a:extLst>
            <a:ext uri="{FF2B5EF4-FFF2-40B4-BE49-F238E27FC236}">
              <a16:creationId xmlns:a16="http://schemas.microsoft.com/office/drawing/2014/main" id="{FE4E091E-C9E0-45C8-8026-11108613F4C6}"/>
            </a:ext>
          </a:extLst>
        </xdr:cNvPr>
        <xdr:cNvSpPr>
          <a:spLocks noChangeAspect="1" noChangeArrowheads="1"/>
        </xdr:cNvSpPr>
      </xdr:nvSpPr>
      <xdr:spPr bwMode="auto">
        <a:xfrm>
          <a:off x="27327225" y="4953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17</xdr:row>
      <xdr:rowOff>0</xdr:rowOff>
    </xdr:from>
    <xdr:ext cx="304800" cy="304800"/>
    <xdr:sp macro="" textlink="">
      <xdr:nvSpPr>
        <xdr:cNvPr id="11" name="AutoShape 12" descr="Related image">
          <a:extLst>
            <a:ext uri="{FF2B5EF4-FFF2-40B4-BE49-F238E27FC236}">
              <a16:creationId xmlns:a16="http://schemas.microsoft.com/office/drawing/2014/main" id="{35D0686B-5C88-4D30-88E3-C2B70DC228BC}"/>
            </a:ext>
          </a:extLst>
        </xdr:cNvPr>
        <xdr:cNvSpPr>
          <a:spLocks noChangeAspect="1" noChangeArrowheads="1"/>
        </xdr:cNvSpPr>
      </xdr:nvSpPr>
      <xdr:spPr bwMode="auto">
        <a:xfrm>
          <a:off x="27327225" y="7534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</xdr:col>
      <xdr:colOff>142875</xdr:colOff>
      <xdr:row>8</xdr:row>
      <xdr:rowOff>57150</xdr:rowOff>
    </xdr:from>
    <xdr:to>
      <xdr:col>2</xdr:col>
      <xdr:colOff>1085850</xdr:colOff>
      <xdr:row>8</xdr:row>
      <xdr:rowOff>1282147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587C3B7-7B59-B791-D876-478597F61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8150" y="3238500"/>
          <a:ext cx="1819275" cy="1224997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2</xdr:row>
      <xdr:rowOff>180975</xdr:rowOff>
    </xdr:from>
    <xdr:to>
      <xdr:col>6</xdr:col>
      <xdr:colOff>1085850</xdr:colOff>
      <xdr:row>2</xdr:row>
      <xdr:rowOff>1405972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7249152-F69F-4765-8F87-9C44A5ABA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86375" y="666750"/>
          <a:ext cx="1819275" cy="1224997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2</xdr:row>
      <xdr:rowOff>104775</xdr:rowOff>
    </xdr:from>
    <xdr:to>
      <xdr:col>8</xdr:col>
      <xdr:colOff>1200150</xdr:colOff>
      <xdr:row>2</xdr:row>
      <xdr:rowOff>1329772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5F47EC6-E43A-482F-B20C-904B85978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58125" y="590550"/>
          <a:ext cx="1819275" cy="1224997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2</xdr:row>
      <xdr:rowOff>171450</xdr:rowOff>
    </xdr:from>
    <xdr:to>
      <xdr:col>2</xdr:col>
      <xdr:colOff>400050</xdr:colOff>
      <xdr:row>2</xdr:row>
      <xdr:rowOff>1455789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58D2463-6088-46B8-FBE4-5EEA35D1D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0800000" flipV="1">
          <a:off x="523875" y="657225"/>
          <a:ext cx="1047750" cy="1284339"/>
        </a:xfrm>
        <a:prstGeom prst="rect">
          <a:avLst/>
        </a:prstGeom>
      </xdr:spPr>
    </xdr:pic>
    <xdr:clientData/>
  </xdr:twoCellAnchor>
  <xdr:twoCellAnchor editAs="oneCell">
    <xdr:from>
      <xdr:col>3</xdr:col>
      <xdr:colOff>85726</xdr:colOff>
      <xdr:row>2</xdr:row>
      <xdr:rowOff>133351</xdr:rowOff>
    </xdr:from>
    <xdr:to>
      <xdr:col>4</xdr:col>
      <xdr:colOff>57151</xdr:colOff>
      <xdr:row>2</xdr:row>
      <xdr:rowOff>1479507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BA3BFE-3613-8ABB-5CA8-25E2AE208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43201" y="619126"/>
          <a:ext cx="895350" cy="1346156"/>
        </a:xfrm>
        <a:prstGeom prst="rect">
          <a:avLst/>
        </a:prstGeom>
      </xdr:spPr>
    </xdr:pic>
    <xdr:clientData/>
  </xdr:twoCellAnchor>
  <xdr:twoCellAnchor editAs="oneCell">
    <xdr:from>
      <xdr:col>3</xdr:col>
      <xdr:colOff>324971</xdr:colOff>
      <xdr:row>8</xdr:row>
      <xdr:rowOff>145676</xdr:rowOff>
    </xdr:from>
    <xdr:to>
      <xdr:col>4</xdr:col>
      <xdr:colOff>1223123</xdr:colOff>
      <xdr:row>8</xdr:row>
      <xdr:rowOff>1370673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999D73-37BB-447B-A475-6C3F4E399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0765" y="3316941"/>
          <a:ext cx="1817034" cy="12249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38</xdr:col>
      <xdr:colOff>0</xdr:colOff>
      <xdr:row>2</xdr:row>
      <xdr:rowOff>0</xdr:rowOff>
    </xdr:from>
    <xdr:ext cx="304800" cy="304800"/>
    <xdr:sp macro="" textlink="">
      <xdr:nvSpPr>
        <xdr:cNvPr id="10" name="AutoShape 11" descr="Related image">
          <a:extLst>
            <a:ext uri="{FF2B5EF4-FFF2-40B4-BE49-F238E27FC236}">
              <a16:creationId xmlns:a16="http://schemas.microsoft.com/office/drawing/2014/main" id="{43BEB684-E14E-43B2-8A5F-335BA24B2079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419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5</xdr:row>
      <xdr:rowOff>0</xdr:rowOff>
    </xdr:from>
    <xdr:ext cx="304800" cy="304800"/>
    <xdr:sp macro="" textlink="">
      <xdr:nvSpPr>
        <xdr:cNvPr id="11" name="AutoShape 12" descr="Related image">
          <a:extLst>
            <a:ext uri="{FF2B5EF4-FFF2-40B4-BE49-F238E27FC236}">
              <a16:creationId xmlns:a16="http://schemas.microsoft.com/office/drawing/2014/main" id="{C084C4CB-53C5-42A8-AA9E-4BE06497BF5B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211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11</xdr:row>
      <xdr:rowOff>0</xdr:rowOff>
    </xdr:from>
    <xdr:ext cx="304800" cy="304800"/>
    <xdr:sp macro="" textlink="">
      <xdr:nvSpPr>
        <xdr:cNvPr id="12" name="AutoShape 12" descr="Related image">
          <a:extLst>
            <a:ext uri="{FF2B5EF4-FFF2-40B4-BE49-F238E27FC236}">
              <a16:creationId xmlns:a16="http://schemas.microsoft.com/office/drawing/2014/main" id="{E859B900-3D4E-4DAD-9065-9943EFAC4DB7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4695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17</xdr:row>
      <xdr:rowOff>0</xdr:rowOff>
    </xdr:from>
    <xdr:ext cx="304800" cy="304800"/>
    <xdr:sp macro="" textlink="">
      <xdr:nvSpPr>
        <xdr:cNvPr id="13" name="AutoShape 12" descr="Related image">
          <a:extLst>
            <a:ext uri="{FF2B5EF4-FFF2-40B4-BE49-F238E27FC236}">
              <a16:creationId xmlns:a16="http://schemas.microsoft.com/office/drawing/2014/main" id="{6F84B406-2D09-47CF-83B6-5D766B33A22A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7086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209550</xdr:colOff>
      <xdr:row>2</xdr:row>
      <xdr:rowOff>133350</xdr:rowOff>
    </xdr:from>
    <xdr:ext cx="1385454" cy="1178274"/>
    <xdr:pic>
      <xdr:nvPicPr>
        <xdr:cNvPr id="19" name="Picture 18">
          <a:extLst>
            <a:ext uri="{FF2B5EF4-FFF2-40B4-BE49-F238E27FC236}">
              <a16:creationId xmlns:a16="http://schemas.microsoft.com/office/drawing/2014/main" id="{6EEB9F58-E7F1-4773-AC8A-2B6F2978B2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" y="552450"/>
          <a:ext cx="1385454" cy="1178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3</xdr:col>
      <xdr:colOff>285750</xdr:colOff>
      <xdr:row>2</xdr:row>
      <xdr:rowOff>76201</xdr:rowOff>
    </xdr:from>
    <xdr:to>
      <xdr:col>4</xdr:col>
      <xdr:colOff>175824</xdr:colOff>
      <xdr:row>2</xdr:row>
      <xdr:rowOff>1400175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220BAC5-B2B3-667C-46D7-5E45FB839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81350" y="495301"/>
          <a:ext cx="813999" cy="1323974"/>
        </a:xfrm>
        <a:prstGeom prst="rect">
          <a:avLst/>
        </a:prstGeom>
      </xdr:spPr>
    </xdr:pic>
    <xdr:clientData/>
  </xdr:twoCellAnchor>
  <xdr:twoCellAnchor editAs="oneCell">
    <xdr:from>
      <xdr:col>6</xdr:col>
      <xdr:colOff>1172695</xdr:colOff>
      <xdr:row>2</xdr:row>
      <xdr:rowOff>39780</xdr:rowOff>
    </xdr:from>
    <xdr:to>
      <xdr:col>8</xdr:col>
      <xdr:colOff>386450</xdr:colOff>
      <xdr:row>3</xdr:row>
      <xdr:rowOff>66256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A913EDF-3621-4B61-8037-7DC6FD2AD4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5577" y="454398"/>
          <a:ext cx="1667844" cy="15280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7</xdr:col>
      <xdr:colOff>180975</xdr:colOff>
      <xdr:row>8</xdr:row>
      <xdr:rowOff>147217</xdr:rowOff>
    </xdr:from>
    <xdr:ext cx="1285874" cy="1186601"/>
    <xdr:pic>
      <xdr:nvPicPr>
        <xdr:cNvPr id="22" name="Picture 21">
          <a:extLst>
            <a:ext uri="{FF2B5EF4-FFF2-40B4-BE49-F238E27FC236}">
              <a16:creationId xmlns:a16="http://schemas.microsoft.com/office/drawing/2014/main" id="{B3B40787-D5FB-4FB7-ABA5-05705F6FB8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62900" y="3452392"/>
          <a:ext cx="1285874" cy="11866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85725</xdr:colOff>
      <xdr:row>14</xdr:row>
      <xdr:rowOff>94243</xdr:rowOff>
    </xdr:from>
    <xdr:ext cx="1266825" cy="1153532"/>
    <xdr:pic>
      <xdr:nvPicPr>
        <xdr:cNvPr id="23" name="Picture 22">
          <a:extLst>
            <a:ext uri="{FF2B5EF4-FFF2-40B4-BE49-F238E27FC236}">
              <a16:creationId xmlns:a16="http://schemas.microsoft.com/office/drawing/2014/main" id="{352E33D6-CA19-44C6-91D3-46673E597D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5980693"/>
          <a:ext cx="1266825" cy="1153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142875</xdr:colOff>
      <xdr:row>14</xdr:row>
      <xdr:rowOff>123826</xdr:rowOff>
    </xdr:from>
    <xdr:ext cx="810116" cy="1181100"/>
    <xdr:pic>
      <xdr:nvPicPr>
        <xdr:cNvPr id="24" name="Picture 23">
          <a:extLst>
            <a:ext uri="{FF2B5EF4-FFF2-40B4-BE49-F238E27FC236}">
              <a16:creationId xmlns:a16="http://schemas.microsoft.com/office/drawing/2014/main" id="{8F3E4598-0827-4205-9A29-17E7CB602B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6010276"/>
          <a:ext cx="810116" cy="118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38</xdr:col>
      <xdr:colOff>0</xdr:colOff>
      <xdr:row>20</xdr:row>
      <xdr:rowOff>0</xdr:rowOff>
    </xdr:from>
    <xdr:ext cx="304800" cy="304800"/>
    <xdr:sp macro="" textlink="">
      <xdr:nvSpPr>
        <xdr:cNvPr id="25" name="AutoShape 12" descr="Related image">
          <a:extLst>
            <a:ext uri="{FF2B5EF4-FFF2-40B4-BE49-F238E27FC236}">
              <a16:creationId xmlns:a16="http://schemas.microsoft.com/office/drawing/2014/main" id="{AAAFD16C-1A2A-424E-A7F8-345D8F0DB894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7658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23</xdr:row>
      <xdr:rowOff>0</xdr:rowOff>
    </xdr:from>
    <xdr:ext cx="304800" cy="304800"/>
    <xdr:sp macro="" textlink="">
      <xdr:nvSpPr>
        <xdr:cNvPr id="28" name="AutoShape 12" descr="Related image">
          <a:extLst>
            <a:ext uri="{FF2B5EF4-FFF2-40B4-BE49-F238E27FC236}">
              <a16:creationId xmlns:a16="http://schemas.microsoft.com/office/drawing/2014/main" id="{E7D1869E-9526-4900-8E4F-BBC39710813A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7642412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25</xdr:row>
      <xdr:rowOff>0</xdr:rowOff>
    </xdr:from>
    <xdr:ext cx="304800" cy="304800"/>
    <xdr:sp macro="" textlink="">
      <xdr:nvSpPr>
        <xdr:cNvPr id="31" name="AutoShape 12" descr="Related image">
          <a:extLst>
            <a:ext uri="{FF2B5EF4-FFF2-40B4-BE49-F238E27FC236}">
              <a16:creationId xmlns:a16="http://schemas.microsoft.com/office/drawing/2014/main" id="{02D7835A-BD14-4E11-B2B1-919ED97ADB0D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8213912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26</xdr:row>
      <xdr:rowOff>0</xdr:rowOff>
    </xdr:from>
    <xdr:ext cx="304800" cy="304800"/>
    <xdr:sp macro="" textlink="">
      <xdr:nvSpPr>
        <xdr:cNvPr id="32" name="AutoShape 12" descr="Related image">
          <a:extLst>
            <a:ext uri="{FF2B5EF4-FFF2-40B4-BE49-F238E27FC236}">
              <a16:creationId xmlns:a16="http://schemas.microsoft.com/office/drawing/2014/main" id="{046B8DEE-45C8-48DD-9298-5DA6E1C6AEFD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8213912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29</xdr:row>
      <xdr:rowOff>0</xdr:rowOff>
    </xdr:from>
    <xdr:ext cx="304800" cy="304800"/>
    <xdr:sp macro="" textlink="">
      <xdr:nvSpPr>
        <xdr:cNvPr id="33" name="AutoShape 12" descr="Related image">
          <a:extLst>
            <a:ext uri="{FF2B5EF4-FFF2-40B4-BE49-F238E27FC236}">
              <a16:creationId xmlns:a16="http://schemas.microsoft.com/office/drawing/2014/main" id="{780CB29F-CE37-4B3F-87A8-5D250EFD54B6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998444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31</xdr:row>
      <xdr:rowOff>0</xdr:rowOff>
    </xdr:from>
    <xdr:ext cx="304800" cy="304800"/>
    <xdr:sp macro="" textlink="">
      <xdr:nvSpPr>
        <xdr:cNvPr id="34" name="AutoShape 12" descr="Related image">
          <a:extLst>
            <a:ext uri="{FF2B5EF4-FFF2-40B4-BE49-F238E27FC236}">
              <a16:creationId xmlns:a16="http://schemas.microsoft.com/office/drawing/2014/main" id="{87D63064-1DD9-4F83-921B-C7C73293DF4A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1055594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134471</xdr:colOff>
      <xdr:row>2</xdr:row>
      <xdr:rowOff>112060</xdr:rowOff>
    </xdr:from>
    <xdr:to>
      <xdr:col>6</xdr:col>
      <xdr:colOff>492339</xdr:colOff>
      <xdr:row>2</xdr:row>
      <xdr:rowOff>1378324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BD8607-4F7E-0314-41B0-7FFCA2FEE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468471" y="526678"/>
          <a:ext cx="1276750" cy="1266264"/>
        </a:xfrm>
        <a:prstGeom prst="rect">
          <a:avLst/>
        </a:prstGeom>
      </xdr:spPr>
    </xdr:pic>
    <xdr:clientData/>
  </xdr:twoCellAnchor>
  <xdr:oneCellAnchor>
    <xdr:from>
      <xdr:col>5</xdr:col>
      <xdr:colOff>257735</xdr:colOff>
      <xdr:row>8</xdr:row>
      <xdr:rowOff>235323</xdr:rowOff>
    </xdr:from>
    <xdr:ext cx="1081951" cy="1042147"/>
    <xdr:pic>
      <xdr:nvPicPr>
        <xdr:cNvPr id="3" name="Picture 2">
          <a:extLst>
            <a:ext uri="{FF2B5EF4-FFF2-40B4-BE49-F238E27FC236}">
              <a16:creationId xmlns:a16="http://schemas.microsoft.com/office/drawing/2014/main" id="{FEDBBA07-2B3E-462A-89B1-BCABB80F54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1735" y="3148852"/>
          <a:ext cx="1081951" cy="10421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134472</xdr:colOff>
      <xdr:row>20</xdr:row>
      <xdr:rowOff>201706</xdr:rowOff>
    </xdr:from>
    <xdr:to>
      <xdr:col>6</xdr:col>
      <xdr:colOff>129458</xdr:colOff>
      <xdr:row>20</xdr:row>
      <xdr:rowOff>1299883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792DC56-FF9D-EBE3-2DDF-1B8B61844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468472" y="7888941"/>
          <a:ext cx="913868" cy="1098177"/>
        </a:xfrm>
        <a:prstGeom prst="rect">
          <a:avLst/>
        </a:prstGeom>
      </xdr:spPr>
    </xdr:pic>
    <xdr:clientData/>
  </xdr:twoCellAnchor>
  <xdr:twoCellAnchor editAs="oneCell">
    <xdr:from>
      <xdr:col>7</xdr:col>
      <xdr:colOff>156883</xdr:colOff>
      <xdr:row>20</xdr:row>
      <xdr:rowOff>89647</xdr:rowOff>
    </xdr:from>
    <xdr:to>
      <xdr:col>7</xdr:col>
      <xdr:colOff>784413</xdr:colOff>
      <xdr:row>20</xdr:row>
      <xdr:rowOff>1357072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7C26866-B2D4-331B-2A21-C72CE7172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33765" y="7776882"/>
          <a:ext cx="627530" cy="1267425"/>
        </a:xfrm>
        <a:prstGeom prst="rect">
          <a:avLst/>
        </a:prstGeom>
      </xdr:spPr>
    </xdr:pic>
    <xdr:clientData/>
  </xdr:twoCellAnchor>
  <xdr:twoCellAnchor editAs="oneCell">
    <xdr:from>
      <xdr:col>1</xdr:col>
      <xdr:colOff>67235</xdr:colOff>
      <xdr:row>26</xdr:row>
      <xdr:rowOff>67235</xdr:rowOff>
    </xdr:from>
    <xdr:to>
      <xdr:col>2</xdr:col>
      <xdr:colOff>0</xdr:colOff>
      <xdr:row>26</xdr:row>
      <xdr:rowOff>1277471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3672F61-22B4-E3DB-F296-421D623D8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5117" y="10331823"/>
          <a:ext cx="806824" cy="1210236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26</xdr:row>
      <xdr:rowOff>66677</xdr:rowOff>
    </xdr:from>
    <xdr:to>
      <xdr:col>5</xdr:col>
      <xdr:colOff>872901</xdr:colOff>
      <xdr:row>26</xdr:row>
      <xdr:rowOff>1352551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F29C8E-BD1D-4C15-9DF4-05615862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29250" y="10353677"/>
          <a:ext cx="777651" cy="1285874"/>
        </a:xfrm>
        <a:prstGeom prst="rect">
          <a:avLst/>
        </a:prstGeom>
      </xdr:spPr>
    </xdr:pic>
    <xdr:clientData/>
  </xdr:twoCellAnchor>
  <xdr:twoCellAnchor editAs="oneCell">
    <xdr:from>
      <xdr:col>3</xdr:col>
      <xdr:colOff>127051</xdr:colOff>
      <xdr:row>26</xdr:row>
      <xdr:rowOff>76200</xdr:rowOff>
    </xdr:from>
    <xdr:to>
      <xdr:col>3</xdr:col>
      <xdr:colOff>695325</xdr:colOff>
      <xdr:row>26</xdr:row>
      <xdr:rowOff>1381125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0B0F264-0746-4C73-937F-19F2FC75C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22651" y="10363200"/>
          <a:ext cx="568274" cy="1304925"/>
        </a:xfrm>
        <a:prstGeom prst="rect">
          <a:avLst/>
        </a:prstGeom>
      </xdr:spPr>
    </xdr:pic>
    <xdr:clientData/>
  </xdr:twoCellAnchor>
  <xdr:twoCellAnchor editAs="oneCell">
    <xdr:from>
      <xdr:col>3</xdr:col>
      <xdr:colOff>112058</xdr:colOff>
      <xdr:row>8</xdr:row>
      <xdr:rowOff>336069</xdr:rowOff>
    </xdr:from>
    <xdr:to>
      <xdr:col>4</xdr:col>
      <xdr:colOff>1411941</xdr:colOff>
      <xdr:row>8</xdr:row>
      <xdr:rowOff>1152605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C7B3ABF-D7D9-3315-9B19-325F0B3CE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014382" y="3249598"/>
          <a:ext cx="2218765" cy="816536"/>
        </a:xfrm>
        <a:prstGeom prst="rect">
          <a:avLst/>
        </a:prstGeom>
      </xdr:spPr>
    </xdr:pic>
    <xdr:clientData/>
  </xdr:twoCellAnchor>
  <xdr:twoCellAnchor editAs="oneCell">
    <xdr:from>
      <xdr:col>1</xdr:col>
      <xdr:colOff>89651</xdr:colOff>
      <xdr:row>20</xdr:row>
      <xdr:rowOff>100855</xdr:rowOff>
    </xdr:from>
    <xdr:to>
      <xdr:col>1</xdr:col>
      <xdr:colOff>672355</xdr:colOff>
      <xdr:row>20</xdr:row>
      <xdr:rowOff>1274627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B864DB-4A5E-C800-8752-516B03222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27533" y="7788090"/>
          <a:ext cx="582704" cy="1173772"/>
        </a:xfrm>
        <a:prstGeom prst="rect">
          <a:avLst/>
        </a:prstGeom>
      </xdr:spPr>
    </xdr:pic>
    <xdr:clientData/>
  </xdr:twoCellAnchor>
  <xdr:twoCellAnchor editAs="oneCell">
    <xdr:from>
      <xdr:col>5</xdr:col>
      <xdr:colOff>56028</xdr:colOff>
      <xdr:row>14</xdr:row>
      <xdr:rowOff>89649</xdr:rowOff>
    </xdr:from>
    <xdr:to>
      <xdr:col>5</xdr:col>
      <xdr:colOff>896470</xdr:colOff>
      <xdr:row>14</xdr:row>
      <xdr:rowOff>1328577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ED7503-46BA-AA59-C6EE-D57728CCD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390028" y="5390031"/>
          <a:ext cx="840442" cy="1238928"/>
        </a:xfrm>
        <a:prstGeom prst="rect">
          <a:avLst/>
        </a:prstGeom>
      </xdr:spPr>
    </xdr:pic>
    <xdr:clientData/>
  </xdr:twoCellAnchor>
  <xdr:twoCellAnchor editAs="oneCell">
    <xdr:from>
      <xdr:col>1</xdr:col>
      <xdr:colOff>67236</xdr:colOff>
      <xdr:row>8</xdr:row>
      <xdr:rowOff>56029</xdr:rowOff>
    </xdr:from>
    <xdr:to>
      <xdr:col>2</xdr:col>
      <xdr:colOff>203327</xdr:colOff>
      <xdr:row>8</xdr:row>
      <xdr:rowOff>1355912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F5A418A-B5A7-AEAE-EF6B-7F625CE5A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5118" y="2969558"/>
          <a:ext cx="1010150" cy="1299883"/>
        </a:xfrm>
        <a:prstGeom prst="rect">
          <a:avLst/>
        </a:prstGeom>
      </xdr:spPr>
    </xdr:pic>
    <xdr:clientData/>
  </xdr:twoCellAnchor>
  <xdr:twoCellAnchor editAs="oneCell">
    <xdr:from>
      <xdr:col>7</xdr:col>
      <xdr:colOff>89646</xdr:colOff>
      <xdr:row>14</xdr:row>
      <xdr:rowOff>112059</xdr:rowOff>
    </xdr:from>
    <xdr:to>
      <xdr:col>8</xdr:col>
      <xdr:colOff>868864</xdr:colOff>
      <xdr:row>14</xdr:row>
      <xdr:rowOff>1299883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F4FF59F-E430-002C-7E86-FFE0B2D27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66528" y="5412441"/>
          <a:ext cx="1709307" cy="1187824"/>
        </a:xfrm>
        <a:prstGeom prst="rect">
          <a:avLst/>
        </a:prstGeom>
      </xdr:spPr>
    </xdr:pic>
    <xdr:clientData/>
  </xdr:twoCellAnchor>
  <xdr:oneCellAnchor>
    <xdr:from>
      <xdr:col>7</xdr:col>
      <xdr:colOff>134471</xdr:colOff>
      <xdr:row>26</xdr:row>
      <xdr:rowOff>89649</xdr:rowOff>
    </xdr:from>
    <xdr:ext cx="1404913" cy="1154206"/>
    <xdr:pic>
      <xdr:nvPicPr>
        <xdr:cNvPr id="30" name="Picture 29">
          <a:extLst>
            <a:ext uri="{FF2B5EF4-FFF2-40B4-BE49-F238E27FC236}">
              <a16:creationId xmlns:a16="http://schemas.microsoft.com/office/drawing/2014/main" id="{0193DDFA-5E8D-489D-A4E2-E26D1B0D2A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11353" y="10354237"/>
          <a:ext cx="1404913" cy="11542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38</xdr:col>
      <xdr:colOff>0</xdr:colOff>
      <xdr:row>30</xdr:row>
      <xdr:rowOff>0</xdr:rowOff>
    </xdr:from>
    <xdr:ext cx="304800" cy="304800"/>
    <xdr:sp macro="" textlink="">
      <xdr:nvSpPr>
        <xdr:cNvPr id="15" name="AutoShape 12" descr="Related image">
          <a:extLst>
            <a:ext uri="{FF2B5EF4-FFF2-40B4-BE49-F238E27FC236}">
              <a16:creationId xmlns:a16="http://schemas.microsoft.com/office/drawing/2014/main" id="{1FB67236-C3B0-4D32-A9C9-18BD518B6FD3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1002926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31</xdr:row>
      <xdr:rowOff>0</xdr:rowOff>
    </xdr:from>
    <xdr:ext cx="304800" cy="304800"/>
    <xdr:sp macro="" textlink="">
      <xdr:nvSpPr>
        <xdr:cNvPr id="17" name="AutoShape 12" descr="Related image">
          <a:extLst>
            <a:ext uri="{FF2B5EF4-FFF2-40B4-BE49-F238E27FC236}">
              <a16:creationId xmlns:a16="http://schemas.microsoft.com/office/drawing/2014/main" id="{319EEB07-8319-4A6D-B0B7-91E047F5FE79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10264588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34</xdr:row>
      <xdr:rowOff>0</xdr:rowOff>
    </xdr:from>
    <xdr:ext cx="304800" cy="304800"/>
    <xdr:sp macro="" textlink="">
      <xdr:nvSpPr>
        <xdr:cNvPr id="18" name="AutoShape 12" descr="Related image">
          <a:extLst>
            <a:ext uri="{FF2B5EF4-FFF2-40B4-BE49-F238E27FC236}">
              <a16:creationId xmlns:a16="http://schemas.microsoft.com/office/drawing/2014/main" id="{E01C12BA-FDBA-4D9A-B43F-992170F898D1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12035118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36</xdr:row>
      <xdr:rowOff>0</xdr:rowOff>
    </xdr:from>
    <xdr:ext cx="304800" cy="304800"/>
    <xdr:sp macro="" textlink="">
      <xdr:nvSpPr>
        <xdr:cNvPr id="26" name="AutoShape 12" descr="Related image">
          <a:extLst>
            <a:ext uri="{FF2B5EF4-FFF2-40B4-BE49-F238E27FC236}">
              <a16:creationId xmlns:a16="http://schemas.microsoft.com/office/drawing/2014/main" id="{EF34FD79-C536-4353-82D0-890F2890CCFA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12416118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</xdr:col>
      <xdr:colOff>112059</xdr:colOff>
      <xdr:row>31</xdr:row>
      <xdr:rowOff>100853</xdr:rowOff>
    </xdr:from>
    <xdr:to>
      <xdr:col>2</xdr:col>
      <xdr:colOff>560294</xdr:colOff>
      <xdr:row>31</xdr:row>
      <xdr:rowOff>1327256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150B510-D0DA-7CC7-A990-7BF4F5F5A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49941" y="12516971"/>
          <a:ext cx="1322294" cy="1226403"/>
        </a:xfrm>
        <a:prstGeom prst="rect">
          <a:avLst/>
        </a:prstGeom>
      </xdr:spPr>
    </xdr:pic>
    <xdr:clientData/>
  </xdr:twoCellAnchor>
  <xdr:twoCellAnchor editAs="oneCell">
    <xdr:from>
      <xdr:col>3</xdr:col>
      <xdr:colOff>67235</xdr:colOff>
      <xdr:row>31</xdr:row>
      <xdr:rowOff>112060</xdr:rowOff>
    </xdr:from>
    <xdr:to>
      <xdr:col>4</xdr:col>
      <xdr:colOff>124609</xdr:colOff>
      <xdr:row>31</xdr:row>
      <xdr:rowOff>1221442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B6255499-2CC4-B9BA-1702-E1DAD6B4A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969559" y="12528178"/>
          <a:ext cx="976256" cy="1109382"/>
        </a:xfrm>
        <a:prstGeom prst="rect">
          <a:avLst/>
        </a:prstGeom>
      </xdr:spPr>
    </xdr:pic>
    <xdr:clientData/>
  </xdr:twoCellAnchor>
  <xdr:oneCellAnchor>
    <xdr:from>
      <xdr:col>38</xdr:col>
      <xdr:colOff>0</xdr:colOff>
      <xdr:row>36</xdr:row>
      <xdr:rowOff>0</xdr:rowOff>
    </xdr:from>
    <xdr:ext cx="304800" cy="304800"/>
    <xdr:sp macro="" textlink="">
      <xdr:nvSpPr>
        <xdr:cNvPr id="44" name="AutoShape 12" descr="Related image">
          <a:extLst>
            <a:ext uri="{FF2B5EF4-FFF2-40B4-BE49-F238E27FC236}">
              <a16:creationId xmlns:a16="http://schemas.microsoft.com/office/drawing/2014/main" id="{EFC271B3-DF12-4308-B254-31673BCC797B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12416118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35</xdr:row>
      <xdr:rowOff>0</xdr:rowOff>
    </xdr:from>
    <xdr:ext cx="304800" cy="304800"/>
    <xdr:sp macro="" textlink="">
      <xdr:nvSpPr>
        <xdr:cNvPr id="45" name="AutoShape 12" descr="Related image">
          <a:extLst>
            <a:ext uri="{FF2B5EF4-FFF2-40B4-BE49-F238E27FC236}">
              <a16:creationId xmlns:a16="http://schemas.microsoft.com/office/drawing/2014/main" id="{74233EA5-A33F-4979-B1B0-E27790247052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12225618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36</xdr:row>
      <xdr:rowOff>0</xdr:rowOff>
    </xdr:from>
    <xdr:ext cx="304800" cy="304800"/>
    <xdr:sp macro="" textlink="">
      <xdr:nvSpPr>
        <xdr:cNvPr id="46" name="AutoShape 12" descr="Related image">
          <a:extLst>
            <a:ext uri="{FF2B5EF4-FFF2-40B4-BE49-F238E27FC236}">
              <a16:creationId xmlns:a16="http://schemas.microsoft.com/office/drawing/2014/main" id="{95E64430-453E-4E05-B9EF-49E0273EEF3A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12416118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39</xdr:row>
      <xdr:rowOff>0</xdr:rowOff>
    </xdr:from>
    <xdr:ext cx="304800" cy="304800"/>
    <xdr:sp macro="" textlink="">
      <xdr:nvSpPr>
        <xdr:cNvPr id="47" name="AutoShape 12" descr="Related image">
          <a:extLst>
            <a:ext uri="{FF2B5EF4-FFF2-40B4-BE49-F238E27FC236}">
              <a16:creationId xmlns:a16="http://schemas.microsoft.com/office/drawing/2014/main" id="{2D477D52-852A-4F67-A64D-DF600DCC87AC}"/>
            </a:ext>
          </a:extLst>
        </xdr:cNvPr>
        <xdr:cNvSpPr>
          <a:spLocks noChangeAspect="1" noChangeArrowheads="1"/>
        </xdr:cNvSpPr>
      </xdr:nvSpPr>
      <xdr:spPr bwMode="auto">
        <a:xfrm>
          <a:off x="27667324" y="14186647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123264</xdr:colOff>
      <xdr:row>31</xdr:row>
      <xdr:rowOff>168089</xdr:rowOff>
    </xdr:from>
    <xdr:to>
      <xdr:col>6</xdr:col>
      <xdr:colOff>180638</xdr:colOff>
      <xdr:row>31</xdr:row>
      <xdr:rowOff>1277471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762C14D0-2F90-41AC-B7F3-C23624FBFA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457264" y="12584207"/>
          <a:ext cx="976256" cy="1109382"/>
        </a:xfrm>
        <a:prstGeom prst="rect">
          <a:avLst/>
        </a:prstGeom>
      </xdr:spPr>
    </xdr:pic>
    <xdr:clientData/>
  </xdr:twoCellAnchor>
  <xdr:twoCellAnchor editAs="oneCell">
    <xdr:from>
      <xdr:col>7</xdr:col>
      <xdr:colOff>78441</xdr:colOff>
      <xdr:row>31</xdr:row>
      <xdr:rowOff>201706</xdr:rowOff>
    </xdr:from>
    <xdr:to>
      <xdr:col>8</xdr:col>
      <xdr:colOff>124608</xdr:colOff>
      <xdr:row>31</xdr:row>
      <xdr:rowOff>1311088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7F90E47-BF55-4400-8AB4-D01751AA7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855323" y="12617824"/>
          <a:ext cx="976256" cy="1109382"/>
        </a:xfrm>
        <a:prstGeom prst="rect">
          <a:avLst/>
        </a:prstGeom>
      </xdr:spPr>
    </xdr:pic>
    <xdr:clientData/>
  </xdr:twoCellAnchor>
  <xdr:twoCellAnchor editAs="oneCell">
    <xdr:from>
      <xdr:col>1</xdr:col>
      <xdr:colOff>89648</xdr:colOff>
      <xdr:row>36</xdr:row>
      <xdr:rowOff>56029</xdr:rowOff>
    </xdr:from>
    <xdr:to>
      <xdr:col>2</xdr:col>
      <xdr:colOff>275416</xdr:colOff>
      <xdr:row>36</xdr:row>
      <xdr:rowOff>1311088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83DD307-104D-B057-60DB-5D874AA3B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27530" y="14623676"/>
          <a:ext cx="1059827" cy="1255059"/>
        </a:xfrm>
        <a:prstGeom prst="rect">
          <a:avLst/>
        </a:prstGeom>
      </xdr:spPr>
    </xdr:pic>
    <xdr:clientData/>
  </xdr:twoCellAnchor>
  <xdr:twoCellAnchor editAs="oneCell">
    <xdr:from>
      <xdr:col>3</xdr:col>
      <xdr:colOff>100853</xdr:colOff>
      <xdr:row>36</xdr:row>
      <xdr:rowOff>156883</xdr:rowOff>
    </xdr:from>
    <xdr:to>
      <xdr:col>4</xdr:col>
      <xdr:colOff>280147</xdr:colOff>
      <xdr:row>36</xdr:row>
      <xdr:rowOff>1356919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6BC4834-53FA-1C7D-B2CF-AEB412237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03177" y="14724530"/>
          <a:ext cx="1098176" cy="1200036"/>
        </a:xfrm>
        <a:prstGeom prst="rect">
          <a:avLst/>
        </a:prstGeom>
      </xdr:spPr>
    </xdr:pic>
    <xdr:clientData/>
  </xdr:twoCellAnchor>
  <xdr:twoCellAnchor editAs="oneCell">
    <xdr:from>
      <xdr:col>5</xdr:col>
      <xdr:colOff>123266</xdr:colOff>
      <xdr:row>36</xdr:row>
      <xdr:rowOff>112061</xdr:rowOff>
    </xdr:from>
    <xdr:to>
      <xdr:col>6</xdr:col>
      <xdr:colOff>649942</xdr:colOff>
      <xdr:row>36</xdr:row>
      <xdr:rowOff>1277473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3D86024-5971-AC35-786F-E15C9DF4B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457266" y="14679708"/>
          <a:ext cx="1445558" cy="116541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38</xdr:col>
      <xdr:colOff>0</xdr:colOff>
      <xdr:row>17</xdr:row>
      <xdr:rowOff>0</xdr:rowOff>
    </xdr:from>
    <xdr:ext cx="304800" cy="304800"/>
    <xdr:sp macro="" textlink="">
      <xdr:nvSpPr>
        <xdr:cNvPr id="2" name="AutoShape 11" descr="Related image">
          <a:extLst>
            <a:ext uri="{FF2B5EF4-FFF2-40B4-BE49-F238E27FC236}">
              <a16:creationId xmlns:a16="http://schemas.microsoft.com/office/drawing/2014/main" id="{B4DDFBD0-8439-4CC7-871D-30BEF9BF5FD6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419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20</xdr:row>
      <xdr:rowOff>0</xdr:rowOff>
    </xdr:from>
    <xdr:ext cx="304800" cy="304800"/>
    <xdr:sp macro="" textlink="">
      <xdr:nvSpPr>
        <xdr:cNvPr id="3" name="AutoShape 12" descr="Related image">
          <a:extLst>
            <a:ext uri="{FF2B5EF4-FFF2-40B4-BE49-F238E27FC236}">
              <a16:creationId xmlns:a16="http://schemas.microsoft.com/office/drawing/2014/main" id="{58091F73-8208-4FB4-A22F-85A2FFE7022F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2305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26</xdr:row>
      <xdr:rowOff>0</xdr:rowOff>
    </xdr:from>
    <xdr:ext cx="304800" cy="304800"/>
    <xdr:sp macro="" textlink="">
      <xdr:nvSpPr>
        <xdr:cNvPr id="4" name="AutoShape 12" descr="Related image">
          <a:extLst>
            <a:ext uri="{FF2B5EF4-FFF2-40B4-BE49-F238E27FC236}">
              <a16:creationId xmlns:a16="http://schemas.microsoft.com/office/drawing/2014/main" id="{17DF6AFE-7958-4BC3-A90A-0F95DC580673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4695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39</xdr:row>
      <xdr:rowOff>0</xdr:rowOff>
    </xdr:from>
    <xdr:ext cx="304800" cy="304800"/>
    <xdr:sp macro="" textlink="">
      <xdr:nvSpPr>
        <xdr:cNvPr id="5" name="AutoShape 12" descr="Related image">
          <a:extLst>
            <a:ext uri="{FF2B5EF4-FFF2-40B4-BE49-F238E27FC236}">
              <a16:creationId xmlns:a16="http://schemas.microsoft.com/office/drawing/2014/main" id="{CA60FF69-0726-4C47-BC65-DF379268EC3B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7086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41</xdr:row>
      <xdr:rowOff>0</xdr:rowOff>
    </xdr:from>
    <xdr:ext cx="304800" cy="304800"/>
    <xdr:sp macro="" textlink="">
      <xdr:nvSpPr>
        <xdr:cNvPr id="12" name="AutoShape 12" descr="Related image">
          <a:extLst>
            <a:ext uri="{FF2B5EF4-FFF2-40B4-BE49-F238E27FC236}">
              <a16:creationId xmlns:a16="http://schemas.microsoft.com/office/drawing/2014/main" id="{854D7905-4CE6-4769-812F-D9E8992EFA7C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7705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41</xdr:row>
      <xdr:rowOff>0</xdr:rowOff>
    </xdr:from>
    <xdr:ext cx="304800" cy="304800"/>
    <xdr:sp macro="" textlink="">
      <xdr:nvSpPr>
        <xdr:cNvPr id="13" name="AutoShape 12" descr="Related image">
          <a:extLst>
            <a:ext uri="{FF2B5EF4-FFF2-40B4-BE49-F238E27FC236}">
              <a16:creationId xmlns:a16="http://schemas.microsoft.com/office/drawing/2014/main" id="{3E31A17A-8DB5-466E-8BAD-F90D4A880B48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9477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41</xdr:row>
      <xdr:rowOff>0</xdr:rowOff>
    </xdr:from>
    <xdr:ext cx="304800" cy="304800"/>
    <xdr:sp macro="" textlink="">
      <xdr:nvSpPr>
        <xdr:cNvPr id="14" name="AutoShape 12" descr="Related image">
          <a:extLst>
            <a:ext uri="{FF2B5EF4-FFF2-40B4-BE49-F238E27FC236}">
              <a16:creationId xmlns:a16="http://schemas.microsoft.com/office/drawing/2014/main" id="{54ABEB4E-9897-49DF-9A28-ABEB14170635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9858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42</xdr:row>
      <xdr:rowOff>0</xdr:rowOff>
    </xdr:from>
    <xdr:ext cx="304800" cy="304800"/>
    <xdr:sp macro="" textlink="">
      <xdr:nvSpPr>
        <xdr:cNvPr id="15" name="AutoShape 12" descr="Related image">
          <a:extLst>
            <a:ext uri="{FF2B5EF4-FFF2-40B4-BE49-F238E27FC236}">
              <a16:creationId xmlns:a16="http://schemas.microsoft.com/office/drawing/2014/main" id="{827BE529-3A9C-45D8-A1A5-92278DC529C2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10096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45</xdr:row>
      <xdr:rowOff>0</xdr:rowOff>
    </xdr:from>
    <xdr:ext cx="304800" cy="304800"/>
    <xdr:sp macro="" textlink="">
      <xdr:nvSpPr>
        <xdr:cNvPr id="16" name="AutoShape 12" descr="Related image">
          <a:extLst>
            <a:ext uri="{FF2B5EF4-FFF2-40B4-BE49-F238E27FC236}">
              <a16:creationId xmlns:a16="http://schemas.microsoft.com/office/drawing/2014/main" id="{122009C4-68FA-45F4-A149-B01A07CC44E6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11868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47</xdr:row>
      <xdr:rowOff>0</xdr:rowOff>
    </xdr:from>
    <xdr:ext cx="304800" cy="304800"/>
    <xdr:sp macro="" textlink="">
      <xdr:nvSpPr>
        <xdr:cNvPr id="17" name="AutoShape 12" descr="Related image">
          <a:extLst>
            <a:ext uri="{FF2B5EF4-FFF2-40B4-BE49-F238E27FC236}">
              <a16:creationId xmlns:a16="http://schemas.microsoft.com/office/drawing/2014/main" id="{C90C290A-C204-443E-B387-2414FEDBCAF4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12249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47</xdr:row>
      <xdr:rowOff>0</xdr:rowOff>
    </xdr:from>
    <xdr:ext cx="304800" cy="304800"/>
    <xdr:sp macro="" textlink="">
      <xdr:nvSpPr>
        <xdr:cNvPr id="18" name="AutoShape 12" descr="Related image">
          <a:extLst>
            <a:ext uri="{FF2B5EF4-FFF2-40B4-BE49-F238E27FC236}">
              <a16:creationId xmlns:a16="http://schemas.microsoft.com/office/drawing/2014/main" id="{E2976675-5A5E-438D-957E-8C7289D33AB8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9858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48</xdr:row>
      <xdr:rowOff>0</xdr:rowOff>
    </xdr:from>
    <xdr:ext cx="304800" cy="304800"/>
    <xdr:sp macro="" textlink="">
      <xdr:nvSpPr>
        <xdr:cNvPr id="19" name="AutoShape 12" descr="Related image">
          <a:extLst>
            <a:ext uri="{FF2B5EF4-FFF2-40B4-BE49-F238E27FC236}">
              <a16:creationId xmlns:a16="http://schemas.microsoft.com/office/drawing/2014/main" id="{65E1B497-2DED-4992-BC64-947311A2908F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10096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51</xdr:row>
      <xdr:rowOff>0</xdr:rowOff>
    </xdr:from>
    <xdr:ext cx="304800" cy="304800"/>
    <xdr:sp macro="" textlink="">
      <xdr:nvSpPr>
        <xdr:cNvPr id="20" name="AutoShape 12" descr="Related image">
          <a:extLst>
            <a:ext uri="{FF2B5EF4-FFF2-40B4-BE49-F238E27FC236}">
              <a16:creationId xmlns:a16="http://schemas.microsoft.com/office/drawing/2014/main" id="{9E13554C-3E1E-4D2D-95D4-B8C71DAFA14A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11868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53</xdr:row>
      <xdr:rowOff>0</xdr:rowOff>
    </xdr:from>
    <xdr:ext cx="304800" cy="304800"/>
    <xdr:sp macro="" textlink="">
      <xdr:nvSpPr>
        <xdr:cNvPr id="21" name="AutoShape 12" descr="Related image">
          <a:extLst>
            <a:ext uri="{FF2B5EF4-FFF2-40B4-BE49-F238E27FC236}">
              <a16:creationId xmlns:a16="http://schemas.microsoft.com/office/drawing/2014/main" id="{8AD9EA7D-0914-44F1-A0A5-E3E00439DA6F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12249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3</xdr:row>
      <xdr:rowOff>0</xdr:rowOff>
    </xdr:from>
    <xdr:ext cx="304800" cy="304800"/>
    <xdr:sp macro="" textlink="">
      <xdr:nvSpPr>
        <xdr:cNvPr id="22" name="AutoShape 11" descr="Related image">
          <a:extLst>
            <a:ext uri="{FF2B5EF4-FFF2-40B4-BE49-F238E27FC236}">
              <a16:creationId xmlns:a16="http://schemas.microsoft.com/office/drawing/2014/main" id="{DECF5D39-4472-464B-812D-9A1BA0D08DCF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419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6</xdr:row>
      <xdr:rowOff>0</xdr:rowOff>
    </xdr:from>
    <xdr:ext cx="304800" cy="304800"/>
    <xdr:sp macro="" textlink="">
      <xdr:nvSpPr>
        <xdr:cNvPr id="23" name="AutoShape 12" descr="Related image">
          <a:extLst>
            <a:ext uri="{FF2B5EF4-FFF2-40B4-BE49-F238E27FC236}">
              <a16:creationId xmlns:a16="http://schemas.microsoft.com/office/drawing/2014/main" id="{56AE03E5-4CAB-4BDD-82B4-43AEEFB82D6C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2305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12</xdr:row>
      <xdr:rowOff>0</xdr:rowOff>
    </xdr:from>
    <xdr:ext cx="304800" cy="304800"/>
    <xdr:sp macro="" textlink="">
      <xdr:nvSpPr>
        <xdr:cNvPr id="24" name="AutoShape 12" descr="Related image">
          <a:extLst>
            <a:ext uri="{FF2B5EF4-FFF2-40B4-BE49-F238E27FC236}">
              <a16:creationId xmlns:a16="http://schemas.microsoft.com/office/drawing/2014/main" id="{E871CF21-929C-4B2E-920A-F24117219FEF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4695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14</xdr:row>
      <xdr:rowOff>0</xdr:rowOff>
    </xdr:from>
    <xdr:ext cx="304800" cy="304800"/>
    <xdr:sp macro="" textlink="">
      <xdr:nvSpPr>
        <xdr:cNvPr id="25" name="AutoShape 12" descr="Related image">
          <a:extLst>
            <a:ext uri="{FF2B5EF4-FFF2-40B4-BE49-F238E27FC236}">
              <a16:creationId xmlns:a16="http://schemas.microsoft.com/office/drawing/2014/main" id="{65BD2484-AD54-4D9E-A182-24222E91BB62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5076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14</xdr:row>
      <xdr:rowOff>0</xdr:rowOff>
    </xdr:from>
    <xdr:ext cx="304800" cy="304800"/>
    <xdr:sp macro="" textlink="">
      <xdr:nvSpPr>
        <xdr:cNvPr id="26" name="AutoShape 12" descr="Related image">
          <a:extLst>
            <a:ext uri="{FF2B5EF4-FFF2-40B4-BE49-F238E27FC236}">
              <a16:creationId xmlns:a16="http://schemas.microsoft.com/office/drawing/2014/main" id="{B9F55EA6-490D-4BD2-BCC9-1EE9D3CDF186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5076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14</xdr:row>
      <xdr:rowOff>0</xdr:rowOff>
    </xdr:from>
    <xdr:ext cx="304800" cy="304800"/>
    <xdr:sp macro="" textlink="">
      <xdr:nvSpPr>
        <xdr:cNvPr id="27" name="AutoShape 12" descr="Related image">
          <a:extLst>
            <a:ext uri="{FF2B5EF4-FFF2-40B4-BE49-F238E27FC236}">
              <a16:creationId xmlns:a16="http://schemas.microsoft.com/office/drawing/2014/main" id="{15E2219A-CB7B-42D6-B4A7-FCBD2093A7A5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5076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14</xdr:row>
      <xdr:rowOff>0</xdr:rowOff>
    </xdr:from>
    <xdr:ext cx="304800" cy="304800"/>
    <xdr:sp macro="" textlink="">
      <xdr:nvSpPr>
        <xdr:cNvPr id="28" name="AutoShape 12" descr="Related image">
          <a:extLst>
            <a:ext uri="{FF2B5EF4-FFF2-40B4-BE49-F238E27FC236}">
              <a16:creationId xmlns:a16="http://schemas.microsoft.com/office/drawing/2014/main" id="{BC0989DB-B129-4FA4-B262-2468FF68B064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5076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14</xdr:row>
      <xdr:rowOff>0</xdr:rowOff>
    </xdr:from>
    <xdr:ext cx="304800" cy="304800"/>
    <xdr:sp macro="" textlink="">
      <xdr:nvSpPr>
        <xdr:cNvPr id="29" name="AutoShape 12" descr="Related image">
          <a:extLst>
            <a:ext uri="{FF2B5EF4-FFF2-40B4-BE49-F238E27FC236}">
              <a16:creationId xmlns:a16="http://schemas.microsoft.com/office/drawing/2014/main" id="{E7E6E2C0-74E4-43A5-8E9C-9B18F810AA3D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5076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14</xdr:row>
      <xdr:rowOff>0</xdr:rowOff>
    </xdr:from>
    <xdr:ext cx="304800" cy="304800"/>
    <xdr:sp macro="" textlink="">
      <xdr:nvSpPr>
        <xdr:cNvPr id="30" name="AutoShape 12" descr="Related image">
          <a:extLst>
            <a:ext uri="{FF2B5EF4-FFF2-40B4-BE49-F238E27FC236}">
              <a16:creationId xmlns:a16="http://schemas.microsoft.com/office/drawing/2014/main" id="{31F32447-0676-45EF-83F7-DEB216C0E63E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5076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14</xdr:row>
      <xdr:rowOff>0</xdr:rowOff>
    </xdr:from>
    <xdr:ext cx="304800" cy="304800"/>
    <xdr:sp macro="" textlink="">
      <xdr:nvSpPr>
        <xdr:cNvPr id="31" name="AutoShape 12" descr="Related image">
          <a:extLst>
            <a:ext uri="{FF2B5EF4-FFF2-40B4-BE49-F238E27FC236}">
              <a16:creationId xmlns:a16="http://schemas.microsoft.com/office/drawing/2014/main" id="{107AC34D-34F9-4ED3-8AA1-6BB05AFBAAD1}"/>
            </a:ext>
          </a:extLst>
        </xdr:cNvPr>
        <xdr:cNvSpPr>
          <a:spLocks noChangeAspect="1" noChangeArrowheads="1"/>
        </xdr:cNvSpPr>
      </xdr:nvSpPr>
      <xdr:spPr bwMode="auto">
        <a:xfrm>
          <a:off x="27803475" y="5076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</xdr:col>
      <xdr:colOff>247650</xdr:colOff>
      <xdr:row>3</xdr:row>
      <xdr:rowOff>85726</xdr:rowOff>
    </xdr:from>
    <xdr:to>
      <xdr:col>2</xdr:col>
      <xdr:colOff>1247775</xdr:colOff>
      <xdr:row>3</xdr:row>
      <xdr:rowOff>1344706</xdr:rowOff>
    </xdr:to>
    <xdr:pic>
      <xdr:nvPicPr>
        <xdr:cNvPr id="32" name="Picture 31" descr="Image result for AC DAIKIN 2 PK">
          <a:extLst>
            <a:ext uri="{FF2B5EF4-FFF2-40B4-BE49-F238E27FC236}">
              <a16:creationId xmlns:a16="http://schemas.microsoft.com/office/drawing/2014/main" id="{06928302-AF02-4AB2-BF93-3F42E59662E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3622"/>
        <a:stretch/>
      </xdr:blipFill>
      <xdr:spPr bwMode="auto">
        <a:xfrm>
          <a:off x="785532" y="500344"/>
          <a:ext cx="1874184" cy="1258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428625</xdr:colOff>
      <xdr:row>3</xdr:row>
      <xdr:rowOff>342900</xdr:rowOff>
    </xdr:from>
    <xdr:to>
      <xdr:col>4</xdr:col>
      <xdr:colOff>1104466</xdr:colOff>
      <xdr:row>3</xdr:row>
      <xdr:rowOff>1215278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C7AEE13-407D-435F-94ED-A4B4BC173F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900" y="952500"/>
          <a:ext cx="1599766" cy="8723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190500</xdr:colOff>
      <xdr:row>3</xdr:row>
      <xdr:rowOff>66675</xdr:rowOff>
    </xdr:from>
    <xdr:to>
      <xdr:col>6</xdr:col>
      <xdr:colOff>1095375</xdr:colOff>
      <xdr:row>3</xdr:row>
      <xdr:rowOff>1299882</xdr:rowOff>
    </xdr:to>
    <xdr:pic>
      <xdr:nvPicPr>
        <xdr:cNvPr id="34" name="Picture 33" descr="Image result for AC DAIKIN 2 PK">
          <a:extLst>
            <a:ext uri="{FF2B5EF4-FFF2-40B4-BE49-F238E27FC236}">
              <a16:creationId xmlns:a16="http://schemas.microsoft.com/office/drawing/2014/main" id="{D18676FF-0716-4A6E-9F4D-9E6F23F397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3622"/>
        <a:stretch/>
      </xdr:blipFill>
      <xdr:spPr bwMode="auto">
        <a:xfrm>
          <a:off x="5524500" y="481293"/>
          <a:ext cx="1823757" cy="12332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7</xdr:col>
      <xdr:colOff>113738</xdr:colOff>
      <xdr:row>3</xdr:row>
      <xdr:rowOff>200026</xdr:rowOff>
    </xdr:from>
    <xdr:ext cx="1264587" cy="1166343"/>
    <xdr:pic>
      <xdr:nvPicPr>
        <xdr:cNvPr id="35" name="Picture 34">
          <a:extLst>
            <a:ext uri="{FF2B5EF4-FFF2-40B4-BE49-F238E27FC236}">
              <a16:creationId xmlns:a16="http://schemas.microsoft.com/office/drawing/2014/main" id="{7A26399E-7682-438F-ABBF-0364B9BA7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00120" y="849967"/>
          <a:ext cx="1264587" cy="1166343"/>
        </a:xfrm>
        <a:prstGeom prst="rect">
          <a:avLst/>
        </a:prstGeom>
      </xdr:spPr>
    </xdr:pic>
    <xdr:clientData/>
  </xdr:oneCellAnchor>
  <xdr:twoCellAnchor editAs="oneCell">
    <xdr:from>
      <xdr:col>1</xdr:col>
      <xdr:colOff>257735</xdr:colOff>
      <xdr:row>17</xdr:row>
      <xdr:rowOff>156884</xdr:rowOff>
    </xdr:from>
    <xdr:to>
      <xdr:col>2</xdr:col>
      <xdr:colOff>762000</xdr:colOff>
      <xdr:row>17</xdr:row>
      <xdr:rowOff>1172039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04F12A7-A604-9096-FE07-FE4F4700A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5617" y="6129619"/>
          <a:ext cx="1378324" cy="1015155"/>
        </a:xfrm>
        <a:prstGeom prst="rect">
          <a:avLst/>
        </a:prstGeom>
      </xdr:spPr>
    </xdr:pic>
    <xdr:clientData/>
  </xdr:twoCellAnchor>
  <xdr:twoCellAnchor editAs="oneCell">
    <xdr:from>
      <xdr:col>3</xdr:col>
      <xdr:colOff>100854</xdr:colOff>
      <xdr:row>36</xdr:row>
      <xdr:rowOff>112058</xdr:rowOff>
    </xdr:from>
    <xdr:to>
      <xdr:col>4</xdr:col>
      <xdr:colOff>145677</xdr:colOff>
      <xdr:row>36</xdr:row>
      <xdr:rowOff>1289392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00C2805-1660-4A36-8C52-7D27B0FED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3178" y="11441205"/>
          <a:ext cx="963705" cy="1177334"/>
        </a:xfrm>
        <a:prstGeom prst="rect">
          <a:avLst/>
        </a:prstGeom>
      </xdr:spPr>
    </xdr:pic>
    <xdr:clientData/>
  </xdr:twoCellAnchor>
  <xdr:twoCellAnchor editAs="oneCell">
    <xdr:from>
      <xdr:col>7</xdr:col>
      <xdr:colOff>100853</xdr:colOff>
      <xdr:row>36</xdr:row>
      <xdr:rowOff>123266</xdr:rowOff>
    </xdr:from>
    <xdr:to>
      <xdr:col>8</xdr:col>
      <xdr:colOff>822552</xdr:colOff>
      <xdr:row>36</xdr:row>
      <xdr:rowOff>1299882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60ADD27-6C7E-6B04-DDA3-16B23FD1C8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877735" y="11452413"/>
          <a:ext cx="1651788" cy="1176616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9</xdr:row>
      <xdr:rowOff>112058</xdr:rowOff>
    </xdr:from>
    <xdr:to>
      <xdr:col>2</xdr:col>
      <xdr:colOff>1288676</xdr:colOff>
      <xdr:row>9</xdr:row>
      <xdr:rowOff>1285356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4EE180D-F5AE-0480-00E7-819EDA91A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8381" y="3260911"/>
          <a:ext cx="1972236" cy="1173298"/>
        </a:xfrm>
        <a:prstGeom prst="rect">
          <a:avLst/>
        </a:prstGeom>
      </xdr:spPr>
    </xdr:pic>
    <xdr:clientData/>
  </xdr:twoCellAnchor>
  <xdr:twoCellAnchor editAs="oneCell">
    <xdr:from>
      <xdr:col>3</xdr:col>
      <xdr:colOff>264457</xdr:colOff>
      <xdr:row>9</xdr:row>
      <xdr:rowOff>67235</xdr:rowOff>
    </xdr:from>
    <xdr:to>
      <xdr:col>4</xdr:col>
      <xdr:colOff>1288676</xdr:colOff>
      <xdr:row>9</xdr:row>
      <xdr:rowOff>1288396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20C1374-A896-447F-8617-83D03954C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66781" y="3216088"/>
          <a:ext cx="1943101" cy="1221161"/>
        </a:xfrm>
        <a:prstGeom prst="rect">
          <a:avLst/>
        </a:prstGeom>
      </xdr:spPr>
    </xdr:pic>
    <xdr:clientData/>
  </xdr:twoCellAnchor>
  <xdr:twoCellAnchor editAs="oneCell">
    <xdr:from>
      <xdr:col>5</xdr:col>
      <xdr:colOff>89647</xdr:colOff>
      <xdr:row>17</xdr:row>
      <xdr:rowOff>145677</xdr:rowOff>
    </xdr:from>
    <xdr:to>
      <xdr:col>6</xdr:col>
      <xdr:colOff>67236</xdr:colOff>
      <xdr:row>17</xdr:row>
      <xdr:rowOff>1414838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7A6D690-542D-EC5C-372A-CDE75B537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33147" y="6118412"/>
          <a:ext cx="896471" cy="1269161"/>
        </a:xfrm>
        <a:prstGeom prst="rect">
          <a:avLst/>
        </a:prstGeom>
      </xdr:spPr>
    </xdr:pic>
    <xdr:clientData/>
  </xdr:twoCellAnchor>
  <xdr:twoCellAnchor editAs="oneCell">
    <xdr:from>
      <xdr:col>5</xdr:col>
      <xdr:colOff>179295</xdr:colOff>
      <xdr:row>23</xdr:row>
      <xdr:rowOff>78441</xdr:rowOff>
    </xdr:from>
    <xdr:to>
      <xdr:col>6</xdr:col>
      <xdr:colOff>212913</xdr:colOff>
      <xdr:row>23</xdr:row>
      <xdr:rowOff>1328076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2FC5BA-75AE-156F-335D-789EBCB36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5" y="8550088"/>
          <a:ext cx="952500" cy="1249635"/>
        </a:xfrm>
        <a:prstGeom prst="rect">
          <a:avLst/>
        </a:prstGeom>
      </xdr:spPr>
    </xdr:pic>
    <xdr:clientData/>
  </xdr:twoCellAnchor>
  <xdr:twoCellAnchor editAs="oneCell">
    <xdr:from>
      <xdr:col>3</xdr:col>
      <xdr:colOff>140072</xdr:colOff>
      <xdr:row>23</xdr:row>
      <xdr:rowOff>64433</xdr:rowOff>
    </xdr:from>
    <xdr:to>
      <xdr:col>4</xdr:col>
      <xdr:colOff>124653</xdr:colOff>
      <xdr:row>23</xdr:row>
      <xdr:rowOff>1274669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A7D3CD6-BC04-05AD-4B36-293C184F9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45172" y="8475008"/>
          <a:ext cx="908506" cy="1210236"/>
        </a:xfrm>
        <a:prstGeom prst="rect">
          <a:avLst/>
        </a:prstGeom>
      </xdr:spPr>
    </xdr:pic>
    <xdr:clientData/>
  </xdr:twoCellAnchor>
  <xdr:twoCellAnchor editAs="oneCell">
    <xdr:from>
      <xdr:col>5</xdr:col>
      <xdr:colOff>73249</xdr:colOff>
      <xdr:row>36</xdr:row>
      <xdr:rowOff>156882</xdr:rowOff>
    </xdr:from>
    <xdr:to>
      <xdr:col>6</xdr:col>
      <xdr:colOff>840442</xdr:colOff>
      <xdr:row>36</xdr:row>
      <xdr:rowOff>1286453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76567B8-76D8-E946-B02B-696080D84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216749" y="11486029"/>
          <a:ext cx="1686075" cy="1129571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123265</xdr:colOff>
      <xdr:row>17</xdr:row>
      <xdr:rowOff>168089</xdr:rowOff>
    </xdr:from>
    <xdr:to>
      <xdr:col>4</xdr:col>
      <xdr:colOff>656551</xdr:colOff>
      <xdr:row>17</xdr:row>
      <xdr:rowOff>1434352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778B384B-F6B4-4220-B422-1B1065CDD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835089" y="6140824"/>
          <a:ext cx="1452168" cy="1266263"/>
        </a:xfrm>
        <a:prstGeom prst="rect">
          <a:avLst/>
        </a:prstGeom>
      </xdr:spPr>
    </xdr:pic>
    <xdr:clientData/>
  </xdr:twoCellAnchor>
  <xdr:twoCellAnchor editAs="oneCell">
    <xdr:from>
      <xdr:col>5</xdr:col>
      <xdr:colOff>123265</xdr:colOff>
      <xdr:row>42</xdr:row>
      <xdr:rowOff>134471</xdr:rowOff>
    </xdr:from>
    <xdr:to>
      <xdr:col>6</xdr:col>
      <xdr:colOff>204508</xdr:colOff>
      <xdr:row>42</xdr:row>
      <xdr:rowOff>1288677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70E0703-B804-1679-D987-28DE9891C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266765" y="13850471"/>
          <a:ext cx="1000125" cy="1154206"/>
        </a:xfrm>
        <a:prstGeom prst="rect">
          <a:avLst/>
        </a:prstGeom>
      </xdr:spPr>
    </xdr:pic>
    <xdr:clientData/>
  </xdr:twoCellAnchor>
  <xdr:twoCellAnchor editAs="oneCell">
    <xdr:from>
      <xdr:col>3</xdr:col>
      <xdr:colOff>78441</xdr:colOff>
      <xdr:row>42</xdr:row>
      <xdr:rowOff>112059</xdr:rowOff>
    </xdr:from>
    <xdr:to>
      <xdr:col>4</xdr:col>
      <xdr:colOff>392206</xdr:colOff>
      <xdr:row>42</xdr:row>
      <xdr:rowOff>1344706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689321D0-3948-F28D-54C9-328238D85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90265" y="13828059"/>
          <a:ext cx="1232647" cy="1232647"/>
        </a:xfrm>
        <a:prstGeom prst="rect">
          <a:avLst/>
        </a:prstGeom>
      </xdr:spPr>
    </xdr:pic>
    <xdr:clientData/>
  </xdr:twoCellAnchor>
  <xdr:twoCellAnchor editAs="oneCell">
    <xdr:from>
      <xdr:col>1</xdr:col>
      <xdr:colOff>112060</xdr:colOff>
      <xdr:row>42</xdr:row>
      <xdr:rowOff>145677</xdr:rowOff>
    </xdr:from>
    <xdr:to>
      <xdr:col>2</xdr:col>
      <xdr:colOff>560295</xdr:colOff>
      <xdr:row>42</xdr:row>
      <xdr:rowOff>1256197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E1E2C16-29BF-8BA5-0E02-68715E5E0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59442" y="13861677"/>
          <a:ext cx="1322294" cy="1110520"/>
        </a:xfrm>
        <a:prstGeom prst="rect">
          <a:avLst/>
        </a:prstGeom>
      </xdr:spPr>
    </xdr:pic>
    <xdr:clientData/>
  </xdr:twoCellAnchor>
  <xdr:twoCellAnchor editAs="oneCell">
    <xdr:from>
      <xdr:col>7</xdr:col>
      <xdr:colOff>212912</xdr:colOff>
      <xdr:row>42</xdr:row>
      <xdr:rowOff>145677</xdr:rowOff>
    </xdr:from>
    <xdr:to>
      <xdr:col>8</xdr:col>
      <xdr:colOff>694765</xdr:colOff>
      <xdr:row>42</xdr:row>
      <xdr:rowOff>1267313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45C69385-D566-2F32-52E1-B6FB6AC21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799294" y="13861677"/>
          <a:ext cx="1411942" cy="1121636"/>
        </a:xfrm>
        <a:prstGeom prst="rect">
          <a:avLst/>
        </a:prstGeom>
      </xdr:spPr>
    </xdr:pic>
    <xdr:clientData/>
  </xdr:twoCellAnchor>
  <xdr:twoCellAnchor editAs="oneCell">
    <xdr:from>
      <xdr:col>1</xdr:col>
      <xdr:colOff>179295</xdr:colOff>
      <xdr:row>48</xdr:row>
      <xdr:rowOff>89648</xdr:rowOff>
    </xdr:from>
    <xdr:to>
      <xdr:col>2</xdr:col>
      <xdr:colOff>638735</xdr:colOff>
      <xdr:row>48</xdr:row>
      <xdr:rowOff>1243061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7F77DC3-0DAD-CECF-9396-2D175E960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26677" y="16192501"/>
          <a:ext cx="1333499" cy="1153413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36</xdr:row>
      <xdr:rowOff>257175</xdr:rowOff>
    </xdr:from>
    <xdr:to>
      <xdr:col>2</xdr:col>
      <xdr:colOff>1121273</xdr:colOff>
      <xdr:row>36</xdr:row>
      <xdr:rowOff>1190625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68EC47BC-088A-B217-2E53-099CD8D2E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85775" y="11620500"/>
          <a:ext cx="1854698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78440</xdr:colOff>
      <xdr:row>23</xdr:row>
      <xdr:rowOff>112060</xdr:rowOff>
    </xdr:from>
    <xdr:to>
      <xdr:col>2</xdr:col>
      <xdr:colOff>387638</xdr:colOff>
      <xdr:row>23</xdr:row>
      <xdr:rowOff>1322296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A29A00-09DB-3F1B-E4DF-D82C51E2D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5822" y="8583707"/>
          <a:ext cx="1183257" cy="1210236"/>
        </a:xfrm>
        <a:prstGeom prst="rect">
          <a:avLst/>
        </a:prstGeom>
      </xdr:spPr>
    </xdr:pic>
    <xdr:clientData/>
  </xdr:twoCellAnchor>
  <xdr:twoCellAnchor editAs="oneCell">
    <xdr:from>
      <xdr:col>5</xdr:col>
      <xdr:colOff>309281</xdr:colOff>
      <xdr:row>9</xdr:row>
      <xdr:rowOff>112058</xdr:rowOff>
    </xdr:from>
    <xdr:to>
      <xdr:col>6</xdr:col>
      <xdr:colOff>1333500</xdr:colOff>
      <xdr:row>9</xdr:row>
      <xdr:rowOff>1333219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E2C2772-DBBD-4716-A73B-196E43B29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52781" y="3260911"/>
          <a:ext cx="1943101" cy="122116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23</xdr:row>
      <xdr:rowOff>65702</xdr:rowOff>
    </xdr:from>
    <xdr:to>
      <xdr:col>7</xdr:col>
      <xdr:colOff>819149</xdr:colOff>
      <xdr:row>23</xdr:row>
      <xdr:rowOff>1317264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E85A752-9DB1-6A7D-4C52-503424EB7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86675" y="8476277"/>
          <a:ext cx="723899" cy="1251562"/>
        </a:xfrm>
        <a:prstGeom prst="rect">
          <a:avLst/>
        </a:prstGeom>
      </xdr:spPr>
    </xdr:pic>
    <xdr:clientData/>
  </xdr:twoCellAnchor>
  <xdr:twoCellAnchor editAs="oneCell">
    <xdr:from>
      <xdr:col>7</xdr:col>
      <xdr:colOff>38101</xdr:colOff>
      <xdr:row>17</xdr:row>
      <xdr:rowOff>66676</xdr:rowOff>
    </xdr:from>
    <xdr:to>
      <xdr:col>8</xdr:col>
      <xdr:colOff>477043</xdr:colOff>
      <xdr:row>17</xdr:row>
      <xdr:rowOff>1419226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1BBF92A-0B29-FF0F-8852-D46A51741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9526" y="5972176"/>
          <a:ext cx="1372392" cy="13525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114301</xdr:colOff>
      <xdr:row>48</xdr:row>
      <xdr:rowOff>190500</xdr:rowOff>
    </xdr:from>
    <xdr:to>
      <xdr:col>4</xdr:col>
      <xdr:colOff>183928</xdr:colOff>
      <xdr:row>48</xdr:row>
      <xdr:rowOff>1285875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6C94B16-2512-952D-1C49-F6D6262E7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695576" y="16173450"/>
          <a:ext cx="993552" cy="1095375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48</xdr:row>
      <xdr:rowOff>114301</xdr:rowOff>
    </xdr:from>
    <xdr:to>
      <xdr:col>6</xdr:col>
      <xdr:colOff>857250</xdr:colOff>
      <xdr:row>48</xdr:row>
      <xdr:rowOff>1230705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410E6A1-D828-52E1-F2D6-38C2273AC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133975" y="16097251"/>
          <a:ext cx="1666875" cy="1116404"/>
        </a:xfrm>
        <a:prstGeom prst="rect">
          <a:avLst/>
        </a:prstGeom>
      </xdr:spPr>
    </xdr:pic>
    <xdr:clientData/>
  </xdr:twoCellAnchor>
  <xdr:twoCellAnchor editAs="oneCell">
    <xdr:from>
      <xdr:col>7</xdr:col>
      <xdr:colOff>123825</xdr:colOff>
      <xdr:row>48</xdr:row>
      <xdr:rowOff>95250</xdr:rowOff>
    </xdr:from>
    <xdr:to>
      <xdr:col>7</xdr:col>
      <xdr:colOff>882752</xdr:colOff>
      <xdr:row>48</xdr:row>
      <xdr:rowOff>1333500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CBC4955-A14C-8CF3-73A3-B01F89407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91425" y="16078200"/>
          <a:ext cx="758927" cy="1238250"/>
        </a:xfrm>
        <a:prstGeom prst="rect">
          <a:avLst/>
        </a:prstGeom>
      </xdr:spPr>
    </xdr:pic>
    <xdr:clientData/>
  </xdr:twoCellAnchor>
  <xdr:oneCellAnchor>
    <xdr:from>
      <xdr:col>38</xdr:col>
      <xdr:colOff>0</xdr:colOff>
      <xdr:row>53</xdr:row>
      <xdr:rowOff>0</xdr:rowOff>
    </xdr:from>
    <xdr:ext cx="304800" cy="304800"/>
    <xdr:sp macro="" textlink="">
      <xdr:nvSpPr>
        <xdr:cNvPr id="51" name="AutoShape 12" descr="Related image">
          <a:extLst>
            <a:ext uri="{FF2B5EF4-FFF2-40B4-BE49-F238E27FC236}">
              <a16:creationId xmlns:a16="http://schemas.microsoft.com/office/drawing/2014/main" id="{9342F97B-86C4-47DC-BF0D-1B19D9B191A7}"/>
            </a:ext>
          </a:extLst>
        </xdr:cNvPr>
        <xdr:cNvSpPr>
          <a:spLocks noChangeAspect="1" noChangeArrowheads="1"/>
        </xdr:cNvSpPr>
      </xdr:nvSpPr>
      <xdr:spPr bwMode="auto">
        <a:xfrm>
          <a:off x="27022425" y="15744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53</xdr:row>
      <xdr:rowOff>0</xdr:rowOff>
    </xdr:from>
    <xdr:ext cx="304800" cy="304800"/>
    <xdr:sp macro="" textlink="">
      <xdr:nvSpPr>
        <xdr:cNvPr id="54" name="AutoShape 12" descr="Related image">
          <a:extLst>
            <a:ext uri="{FF2B5EF4-FFF2-40B4-BE49-F238E27FC236}">
              <a16:creationId xmlns:a16="http://schemas.microsoft.com/office/drawing/2014/main" id="{2425ED45-6F95-48AA-B724-E813BDAC2C91}"/>
            </a:ext>
          </a:extLst>
        </xdr:cNvPr>
        <xdr:cNvSpPr>
          <a:spLocks noChangeAspect="1" noChangeArrowheads="1"/>
        </xdr:cNvSpPr>
      </xdr:nvSpPr>
      <xdr:spPr bwMode="auto">
        <a:xfrm>
          <a:off x="27022425" y="15744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54</xdr:row>
      <xdr:rowOff>0</xdr:rowOff>
    </xdr:from>
    <xdr:ext cx="304800" cy="304800"/>
    <xdr:sp macro="" textlink="">
      <xdr:nvSpPr>
        <xdr:cNvPr id="55" name="AutoShape 12" descr="Related image">
          <a:extLst>
            <a:ext uri="{FF2B5EF4-FFF2-40B4-BE49-F238E27FC236}">
              <a16:creationId xmlns:a16="http://schemas.microsoft.com/office/drawing/2014/main" id="{22A16202-8E6B-47E5-81AC-CC2CDFA5A4DC}"/>
            </a:ext>
          </a:extLst>
        </xdr:cNvPr>
        <xdr:cNvSpPr>
          <a:spLocks noChangeAspect="1" noChangeArrowheads="1"/>
        </xdr:cNvSpPr>
      </xdr:nvSpPr>
      <xdr:spPr bwMode="auto">
        <a:xfrm>
          <a:off x="27022425" y="15982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38</xdr:col>
      <xdr:colOff>0</xdr:colOff>
      <xdr:row>57</xdr:row>
      <xdr:rowOff>0</xdr:rowOff>
    </xdr:from>
    <xdr:ext cx="304800" cy="304800"/>
    <xdr:sp macro="" textlink="">
      <xdr:nvSpPr>
        <xdr:cNvPr id="56" name="AutoShape 12" descr="Related image">
          <a:extLst>
            <a:ext uri="{FF2B5EF4-FFF2-40B4-BE49-F238E27FC236}">
              <a16:creationId xmlns:a16="http://schemas.microsoft.com/office/drawing/2014/main" id="{E1A8A6F2-0DCF-4BFC-86E3-485097F834B6}"/>
            </a:ext>
          </a:extLst>
        </xdr:cNvPr>
        <xdr:cNvSpPr>
          <a:spLocks noChangeAspect="1" noChangeArrowheads="1"/>
        </xdr:cNvSpPr>
      </xdr:nvSpPr>
      <xdr:spPr bwMode="auto">
        <a:xfrm>
          <a:off x="27022425" y="1775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</xdr:col>
      <xdr:colOff>76201</xdr:colOff>
      <xdr:row>54</xdr:row>
      <xdr:rowOff>142875</xdr:rowOff>
    </xdr:from>
    <xdr:to>
      <xdr:col>2</xdr:col>
      <xdr:colOff>650987</xdr:colOff>
      <xdr:row>54</xdr:row>
      <xdr:rowOff>1285875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7501418-BAA7-399D-28F1-CDDC44BB0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95276" y="18516600"/>
          <a:ext cx="1451086" cy="1143000"/>
        </a:xfrm>
        <a:prstGeom prst="rect">
          <a:avLst/>
        </a:prstGeom>
      </xdr:spPr>
    </xdr:pic>
    <xdr:clientData/>
  </xdr:twoCellAnchor>
  <xdr:oneCellAnchor>
    <xdr:from>
      <xdr:col>38</xdr:col>
      <xdr:colOff>0</xdr:colOff>
      <xdr:row>31</xdr:row>
      <xdr:rowOff>0</xdr:rowOff>
    </xdr:from>
    <xdr:ext cx="304800" cy="304800"/>
    <xdr:sp macro="" textlink="">
      <xdr:nvSpPr>
        <xdr:cNvPr id="57" name="AutoShape 12" descr="Related image">
          <a:extLst>
            <a:ext uri="{FF2B5EF4-FFF2-40B4-BE49-F238E27FC236}">
              <a16:creationId xmlns:a16="http://schemas.microsoft.com/office/drawing/2014/main" id="{B9D97A29-6357-4412-AD23-93C32D5839E0}"/>
            </a:ext>
          </a:extLst>
        </xdr:cNvPr>
        <xdr:cNvSpPr>
          <a:spLocks noChangeAspect="1" noChangeArrowheads="1"/>
        </xdr:cNvSpPr>
      </xdr:nvSpPr>
      <xdr:spPr bwMode="auto">
        <a:xfrm>
          <a:off x="27022425" y="10182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</xdr:col>
      <xdr:colOff>142875</xdr:colOff>
      <xdr:row>28</xdr:row>
      <xdr:rowOff>114300</xdr:rowOff>
    </xdr:from>
    <xdr:to>
      <xdr:col>1</xdr:col>
      <xdr:colOff>622638</xdr:colOff>
      <xdr:row>28</xdr:row>
      <xdr:rowOff>1369359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76E777-1A65-4F03-BBC1-BF2C909F8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1950" y="10677525"/>
          <a:ext cx="479763" cy="1255059"/>
        </a:xfrm>
        <a:prstGeom prst="rect">
          <a:avLst/>
        </a:prstGeom>
      </xdr:spPr>
    </xdr:pic>
    <xdr:clientData/>
  </xdr:twoCellAnchor>
  <xdr:twoCellAnchor editAs="oneCell">
    <xdr:from>
      <xdr:col>3</xdr:col>
      <xdr:colOff>653547</xdr:colOff>
      <xdr:row>54</xdr:row>
      <xdr:rowOff>104775</xdr:rowOff>
    </xdr:from>
    <xdr:to>
      <xdr:col>4</xdr:col>
      <xdr:colOff>771524</xdr:colOff>
      <xdr:row>55</xdr:row>
      <xdr:rowOff>9525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B60198C2-DA41-D0E4-2490-055E25D92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4822" y="20631150"/>
          <a:ext cx="1041902" cy="1295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66259</xdr:colOff>
      <xdr:row>1</xdr:row>
      <xdr:rowOff>39225</xdr:rowOff>
    </xdr:from>
    <xdr:to>
      <xdr:col>4</xdr:col>
      <xdr:colOff>281608</xdr:colOff>
      <xdr:row>1</xdr:row>
      <xdr:rowOff>504825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3CE75B-1A25-B327-9FE8-4391ED0AE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455" y="238008"/>
          <a:ext cx="1035327" cy="465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71F7A-DEDE-4322-88F5-1AB9F603EFED}">
  <sheetPr>
    <tabColor rgb="FF00B0F0"/>
  </sheetPr>
  <dimension ref="B1:AG26"/>
  <sheetViews>
    <sheetView view="pageBreakPreview" zoomScale="85" zoomScaleNormal="100" zoomScaleSheetLayoutView="85" zoomScalePageLayoutView="85" workbookViewId="0">
      <selection activeCell="Q17" sqref="Q17"/>
    </sheetView>
  </sheetViews>
  <sheetFormatPr defaultRowHeight="15" x14ac:dyDescent="0.25"/>
  <cols>
    <col min="1" max="1" width="3.28515625" customWidth="1"/>
    <col min="2" max="2" width="13.140625" bestFit="1" customWidth="1"/>
    <col min="3" max="3" width="22.28515625" customWidth="1"/>
    <col min="4" max="4" width="13.85546875" customWidth="1"/>
    <col min="5" max="5" width="22.7109375" customWidth="1"/>
    <col min="6" max="6" width="13.85546875" customWidth="1"/>
    <col min="7" max="7" width="22.85546875" customWidth="1"/>
    <col min="8" max="8" width="14" customWidth="1"/>
    <col min="9" max="9" width="21.140625" customWidth="1"/>
    <col min="10" max="10" width="3.85546875" customWidth="1"/>
  </cols>
  <sheetData>
    <row r="1" spans="2:33" ht="9.75" customHeight="1" x14ac:dyDescent="0.25"/>
    <row r="2" spans="2:33" s="2" customFormat="1" ht="18" customHeight="1" x14ac:dyDescent="0.3">
      <c r="B2" s="144" t="s">
        <v>0</v>
      </c>
      <c r="C2" s="144"/>
      <c r="D2" s="144" t="s">
        <v>0</v>
      </c>
      <c r="E2" s="144"/>
      <c r="F2" s="144" t="s">
        <v>0</v>
      </c>
      <c r="G2" s="144"/>
      <c r="H2" s="144" t="s">
        <v>0</v>
      </c>
      <c r="I2" s="144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</row>
    <row r="3" spans="2:33" ht="118.5" customHeight="1" x14ac:dyDescent="0.25">
      <c r="B3" s="145"/>
      <c r="C3" s="145"/>
      <c r="D3" s="145"/>
      <c r="E3" s="145"/>
      <c r="F3" s="145"/>
      <c r="G3" s="145"/>
      <c r="H3" s="145"/>
      <c r="I3" s="145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</row>
    <row r="4" spans="2:33" ht="15" customHeight="1" x14ac:dyDescent="0.25">
      <c r="B4" s="6" t="s">
        <v>1</v>
      </c>
      <c r="C4" s="7" t="s">
        <v>788</v>
      </c>
      <c r="D4" s="6" t="s">
        <v>1</v>
      </c>
      <c r="E4" s="7" t="s">
        <v>790</v>
      </c>
      <c r="F4" s="6" t="s">
        <v>1</v>
      </c>
      <c r="G4" s="7" t="s">
        <v>791</v>
      </c>
      <c r="H4" s="6" t="s">
        <v>1</v>
      </c>
      <c r="I4" s="7" t="s">
        <v>790</v>
      </c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</row>
    <row r="5" spans="2:33" ht="15" customHeight="1" x14ac:dyDescent="0.25">
      <c r="B5" s="22" t="s">
        <v>789</v>
      </c>
      <c r="C5" s="23" t="s">
        <v>325</v>
      </c>
      <c r="D5" s="22" t="s">
        <v>789</v>
      </c>
      <c r="E5" s="23" t="s">
        <v>326</v>
      </c>
      <c r="F5" s="22" t="s">
        <v>789</v>
      </c>
      <c r="G5" s="23" t="s">
        <v>327</v>
      </c>
      <c r="H5" s="22" t="s">
        <v>789</v>
      </c>
      <c r="I5" s="23" t="s">
        <v>328</v>
      </c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</row>
    <row r="6" spans="2:33" s="11" customFormat="1" ht="30" x14ac:dyDescent="0.25">
      <c r="B6" s="9" t="s">
        <v>6</v>
      </c>
      <c r="C6" s="10" t="s">
        <v>8</v>
      </c>
      <c r="D6" s="9" t="s">
        <v>6</v>
      </c>
      <c r="E6" s="10" t="s">
        <v>11</v>
      </c>
      <c r="F6" s="9" t="s">
        <v>6</v>
      </c>
      <c r="G6" s="9" t="s">
        <v>9</v>
      </c>
      <c r="H6" s="9" t="s">
        <v>6</v>
      </c>
      <c r="I6" s="12" t="s">
        <v>28</v>
      </c>
    </row>
    <row r="7" spans="2:33" x14ac:dyDescent="0.25">
      <c r="B7" s="8" t="s">
        <v>7</v>
      </c>
      <c r="C7" s="8" t="s">
        <v>10</v>
      </c>
      <c r="D7" s="8" t="s">
        <v>7</v>
      </c>
      <c r="E7" s="8" t="s">
        <v>12</v>
      </c>
      <c r="F7" s="8" t="s">
        <v>7</v>
      </c>
      <c r="G7" s="8" t="s">
        <v>15</v>
      </c>
      <c r="H7" s="8" t="s">
        <v>7</v>
      </c>
      <c r="I7" s="8" t="s">
        <v>15</v>
      </c>
    </row>
    <row r="8" spans="2:33" x14ac:dyDescent="0.25">
      <c r="B8" s="8" t="s">
        <v>1001</v>
      </c>
      <c r="C8" s="8"/>
      <c r="D8" s="8"/>
      <c r="E8" s="8"/>
      <c r="F8" s="8"/>
      <c r="G8" s="8"/>
      <c r="H8" s="8"/>
      <c r="I8" s="8"/>
    </row>
    <row r="9" spans="2:33" ht="18.75" x14ac:dyDescent="0.25">
      <c r="B9" s="144" t="s">
        <v>0</v>
      </c>
      <c r="C9" s="144"/>
      <c r="D9" s="144" t="s">
        <v>0</v>
      </c>
      <c r="E9" s="144"/>
      <c r="F9" s="144" t="s">
        <v>0</v>
      </c>
      <c r="G9" s="144"/>
      <c r="H9" s="144" t="s">
        <v>0</v>
      </c>
      <c r="I9" s="144"/>
    </row>
    <row r="10" spans="2:33" ht="109.5" customHeight="1" x14ac:dyDescent="0.25">
      <c r="B10" s="145"/>
      <c r="C10" s="145"/>
      <c r="D10" s="145"/>
      <c r="E10" s="145"/>
      <c r="F10" s="145"/>
      <c r="G10" s="145"/>
      <c r="H10" s="145"/>
      <c r="I10" s="145"/>
    </row>
    <row r="11" spans="2:33" x14ac:dyDescent="0.25">
      <c r="B11" s="4" t="s">
        <v>1</v>
      </c>
      <c r="C11" s="5" t="s">
        <v>792</v>
      </c>
      <c r="D11" s="4" t="s">
        <v>1</v>
      </c>
      <c r="E11" s="5" t="s">
        <v>793</v>
      </c>
      <c r="F11" s="77" t="s">
        <v>1</v>
      </c>
      <c r="G11" s="78" t="s">
        <v>794</v>
      </c>
      <c r="H11" s="4" t="s">
        <v>1</v>
      </c>
      <c r="I11" s="5" t="s">
        <v>790</v>
      </c>
    </row>
    <row r="12" spans="2:33" x14ac:dyDescent="0.25">
      <c r="B12" s="22" t="s">
        <v>789</v>
      </c>
      <c r="C12" s="23" t="s">
        <v>329</v>
      </c>
      <c r="D12" s="22" t="s">
        <v>789</v>
      </c>
      <c r="E12" s="23" t="s">
        <v>330</v>
      </c>
      <c r="F12" s="22" t="s">
        <v>789</v>
      </c>
      <c r="G12" s="23" t="s">
        <v>331</v>
      </c>
      <c r="H12" s="22" t="s">
        <v>789</v>
      </c>
      <c r="I12" s="23" t="s">
        <v>332</v>
      </c>
    </row>
    <row r="13" spans="2:33" s="11" customFormat="1" ht="30" x14ac:dyDescent="0.25">
      <c r="B13" s="9" t="s">
        <v>6</v>
      </c>
      <c r="C13" s="10" t="s">
        <v>17</v>
      </c>
      <c r="D13" s="9" t="s">
        <v>6</v>
      </c>
      <c r="E13" s="10" t="s">
        <v>19</v>
      </c>
      <c r="F13" s="9" t="s">
        <v>6</v>
      </c>
      <c r="G13" s="9" t="s">
        <v>21</v>
      </c>
      <c r="H13" s="9" t="s">
        <v>6</v>
      </c>
      <c r="I13" s="12"/>
    </row>
    <row r="14" spans="2:33" x14ac:dyDescent="0.25">
      <c r="B14" s="8" t="s">
        <v>7</v>
      </c>
      <c r="C14" s="8" t="s">
        <v>18</v>
      </c>
      <c r="D14" s="8" t="s">
        <v>7</v>
      </c>
      <c r="E14" s="8" t="s">
        <v>20</v>
      </c>
      <c r="F14" s="8" t="s">
        <v>7</v>
      </c>
      <c r="G14" s="8" t="s">
        <v>22</v>
      </c>
      <c r="H14" s="8" t="s">
        <v>7</v>
      </c>
      <c r="I14" s="8"/>
    </row>
    <row r="15" spans="2:33" ht="18.75" x14ac:dyDescent="0.25">
      <c r="B15" s="144" t="s">
        <v>0</v>
      </c>
      <c r="C15" s="144"/>
      <c r="D15" s="144" t="s">
        <v>0</v>
      </c>
      <c r="E15" s="144"/>
      <c r="F15" s="144" t="s">
        <v>0</v>
      </c>
      <c r="G15" s="144"/>
      <c r="H15" s="144" t="s">
        <v>0</v>
      </c>
      <c r="I15" s="144"/>
    </row>
    <row r="16" spans="2:33" ht="109.5" customHeight="1" x14ac:dyDescent="0.25">
      <c r="B16" s="145"/>
      <c r="C16" s="145"/>
      <c r="D16" s="145"/>
      <c r="E16" s="145"/>
      <c r="F16" s="145"/>
      <c r="G16" s="145"/>
      <c r="H16" s="145"/>
      <c r="I16" s="145"/>
    </row>
    <row r="17" spans="2:9" x14ac:dyDescent="0.25">
      <c r="B17" s="4" t="s">
        <v>1</v>
      </c>
      <c r="C17" s="5" t="s">
        <v>793</v>
      </c>
      <c r="D17" s="4" t="s">
        <v>1</v>
      </c>
      <c r="E17" s="5" t="s">
        <v>795</v>
      </c>
      <c r="F17" s="4" t="s">
        <v>796</v>
      </c>
      <c r="G17" s="5" t="s">
        <v>797</v>
      </c>
      <c r="H17" s="4" t="s">
        <v>796</v>
      </c>
      <c r="I17" s="5" t="s">
        <v>805</v>
      </c>
    </row>
    <row r="18" spans="2:9" x14ac:dyDescent="0.25">
      <c r="B18" s="22" t="s">
        <v>789</v>
      </c>
      <c r="C18" s="23" t="s">
        <v>333</v>
      </c>
      <c r="D18" s="22" t="s">
        <v>789</v>
      </c>
      <c r="E18" s="23" t="s">
        <v>298</v>
      </c>
      <c r="F18" s="22" t="s">
        <v>789</v>
      </c>
      <c r="G18" s="23" t="s">
        <v>299</v>
      </c>
      <c r="H18" s="22" t="s">
        <v>789</v>
      </c>
      <c r="I18" s="23" t="s">
        <v>300</v>
      </c>
    </row>
    <row r="19" spans="2:9" s="11" customFormat="1" ht="30" x14ac:dyDescent="0.25">
      <c r="B19" s="9" t="s">
        <v>6</v>
      </c>
      <c r="C19" s="12" t="s">
        <v>23</v>
      </c>
      <c r="D19" s="9" t="s">
        <v>6</v>
      </c>
      <c r="E19" s="10" t="s">
        <v>26</v>
      </c>
      <c r="F19" s="9" t="s">
        <v>6</v>
      </c>
      <c r="G19" s="9"/>
      <c r="H19" s="9"/>
      <c r="I19" s="12"/>
    </row>
    <row r="20" spans="2:9" x14ac:dyDescent="0.25">
      <c r="B20" s="8" t="s">
        <v>7</v>
      </c>
      <c r="C20" s="8" t="s">
        <v>24</v>
      </c>
      <c r="D20" s="8" t="s">
        <v>7</v>
      </c>
      <c r="E20" s="8" t="s">
        <v>25</v>
      </c>
      <c r="F20" s="8" t="s">
        <v>7</v>
      </c>
      <c r="G20" s="8"/>
      <c r="H20" s="8"/>
      <c r="I20" s="8"/>
    </row>
    <row r="21" spans="2:9" ht="18.75" x14ac:dyDescent="0.25">
      <c r="B21" s="144" t="s">
        <v>0</v>
      </c>
      <c r="C21" s="144"/>
      <c r="D21" s="144" t="s">
        <v>0</v>
      </c>
      <c r="E21" s="144"/>
      <c r="F21" s="144" t="s">
        <v>0</v>
      </c>
      <c r="G21" s="144"/>
      <c r="H21" s="144" t="s">
        <v>0</v>
      </c>
      <c r="I21" s="144"/>
    </row>
    <row r="22" spans="2:9" ht="109.5" customHeight="1" x14ac:dyDescent="0.25">
      <c r="B22" s="145"/>
      <c r="C22" s="145"/>
      <c r="D22" s="145"/>
      <c r="E22" s="145"/>
      <c r="F22" s="145"/>
      <c r="G22" s="145"/>
      <c r="H22" s="145"/>
      <c r="I22" s="145"/>
    </row>
    <row r="23" spans="2:9" x14ac:dyDescent="0.25">
      <c r="B23" s="4" t="s">
        <v>1</v>
      </c>
      <c r="C23" s="5" t="s">
        <v>803</v>
      </c>
      <c r="D23" s="4" t="s">
        <v>1</v>
      </c>
      <c r="E23" s="5" t="s">
        <v>804</v>
      </c>
      <c r="F23" s="4" t="s">
        <v>796</v>
      </c>
      <c r="G23" s="5" t="s">
        <v>790</v>
      </c>
      <c r="H23" s="4" t="s">
        <v>796</v>
      </c>
      <c r="I23" s="5"/>
    </row>
    <row r="24" spans="2:9" x14ac:dyDescent="0.25">
      <c r="B24" s="22" t="s">
        <v>789</v>
      </c>
      <c r="C24" s="23" t="s">
        <v>301</v>
      </c>
      <c r="D24" s="22" t="s">
        <v>789</v>
      </c>
      <c r="E24" s="23" t="s">
        <v>376</v>
      </c>
      <c r="F24" s="22" t="s">
        <v>789</v>
      </c>
      <c r="G24" s="23" t="s">
        <v>936</v>
      </c>
      <c r="H24" s="22" t="s">
        <v>789</v>
      </c>
      <c r="I24" s="23"/>
    </row>
    <row r="25" spans="2:9" s="11" customFormat="1" ht="51" x14ac:dyDescent="0.25">
      <c r="B25" s="9" t="s">
        <v>6</v>
      </c>
      <c r="C25" s="10"/>
      <c r="D25" s="9" t="s">
        <v>6</v>
      </c>
      <c r="E25" s="10" t="s">
        <v>26</v>
      </c>
      <c r="F25" s="9" t="s">
        <v>6</v>
      </c>
      <c r="G25" s="122" t="s">
        <v>1897</v>
      </c>
      <c r="H25" s="9" t="s">
        <v>6</v>
      </c>
      <c r="I25" s="12"/>
    </row>
    <row r="26" spans="2:9" x14ac:dyDescent="0.25">
      <c r="B26" s="8" t="s">
        <v>7</v>
      </c>
      <c r="C26" s="8" t="s">
        <v>9</v>
      </c>
      <c r="D26" s="8" t="s">
        <v>7</v>
      </c>
      <c r="E26" s="8"/>
      <c r="F26" s="8" t="s">
        <v>7</v>
      </c>
      <c r="G26" s="8"/>
      <c r="H26" s="8" t="s">
        <v>7</v>
      </c>
      <c r="I26" s="8"/>
    </row>
  </sheetData>
  <mergeCells count="32">
    <mergeCell ref="B21:C21"/>
    <mergeCell ref="D21:E21"/>
    <mergeCell ref="F21:G21"/>
    <mergeCell ref="H21:I21"/>
    <mergeCell ref="B22:C22"/>
    <mergeCell ref="D22:E22"/>
    <mergeCell ref="F22:G22"/>
    <mergeCell ref="H22:I22"/>
    <mergeCell ref="H16:I16"/>
    <mergeCell ref="F16:G16"/>
    <mergeCell ref="D16:E16"/>
    <mergeCell ref="B16:C16"/>
    <mergeCell ref="H15:I15"/>
    <mergeCell ref="F15:G15"/>
    <mergeCell ref="D15:E15"/>
    <mergeCell ref="B15:C15"/>
    <mergeCell ref="F9:G9"/>
    <mergeCell ref="H9:I9"/>
    <mergeCell ref="B10:C10"/>
    <mergeCell ref="D10:E10"/>
    <mergeCell ref="F10:G10"/>
    <mergeCell ref="H10:I10"/>
    <mergeCell ref="B9:C9"/>
    <mergeCell ref="D9:E9"/>
    <mergeCell ref="D2:E2"/>
    <mergeCell ref="F2:G2"/>
    <mergeCell ref="H2:I2"/>
    <mergeCell ref="B3:C3"/>
    <mergeCell ref="D3:E3"/>
    <mergeCell ref="F3:G3"/>
    <mergeCell ref="H3:I3"/>
    <mergeCell ref="B2:C2"/>
  </mergeCells>
  <pageMargins left="0.4375" right="0.36093750000000002" top="0.33333333333333331" bottom="0.75" header="0.3" footer="0.3"/>
  <pageSetup paperSize="9" scale="62" orientation="portrait" r:id="rId1"/>
  <colBreaks count="1" manualBreakCount="1">
    <brk id="10" max="1048575" man="1"/>
  </colBreaks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A3ABA-85DE-4C1D-A025-C1DD60C464DD}">
  <dimension ref="A2:S352"/>
  <sheetViews>
    <sheetView topLeftCell="H1" zoomScale="85" zoomScaleNormal="85" workbookViewId="0">
      <pane ySplit="2" topLeftCell="A33" activePane="bottomLeft" state="frozen"/>
      <selection pane="bottomLeft" activeCell="R194" sqref="R194"/>
    </sheetView>
  </sheetViews>
  <sheetFormatPr defaultRowHeight="15" x14ac:dyDescent="0.25"/>
  <cols>
    <col min="1" max="1" width="7.85546875" customWidth="1"/>
    <col min="2" max="2" width="16.85546875" customWidth="1"/>
    <col min="3" max="3" width="11.5703125" customWidth="1"/>
    <col min="4" max="4" width="14.5703125" customWidth="1"/>
    <col min="5" max="5" width="26.5703125" customWidth="1"/>
    <col min="6" max="6" width="23.28515625" customWidth="1"/>
    <col min="7" max="7" width="11.7109375" customWidth="1"/>
    <col min="8" max="8" width="13.28515625" customWidth="1"/>
    <col min="9" max="9" width="4.7109375" customWidth="1"/>
    <col min="10" max="10" width="13.28515625" customWidth="1"/>
    <col min="11" max="11" width="30.7109375" customWidth="1"/>
    <col min="12" max="12" width="31.42578125" customWidth="1"/>
    <col min="13" max="13" width="15.7109375" customWidth="1"/>
    <col min="14" max="15" width="12.7109375" customWidth="1"/>
    <col min="16" max="16" width="24.42578125" customWidth="1"/>
    <col min="17" max="17" width="21" customWidth="1"/>
    <col min="18" max="18" width="25.5703125" customWidth="1"/>
    <col min="19" max="19" width="23.28515625" customWidth="1"/>
  </cols>
  <sheetData>
    <row r="2" spans="1:19" ht="30" x14ac:dyDescent="0.25">
      <c r="A2" s="110" t="s">
        <v>31</v>
      </c>
      <c r="B2" s="110" t="s">
        <v>975</v>
      </c>
      <c r="C2" s="111" t="s">
        <v>1044</v>
      </c>
      <c r="D2" s="111" t="s">
        <v>976</v>
      </c>
      <c r="E2" s="110" t="s">
        <v>917</v>
      </c>
      <c r="F2" s="110" t="s">
        <v>974</v>
      </c>
      <c r="G2" s="111" t="s">
        <v>373</v>
      </c>
      <c r="H2" s="111" t="s">
        <v>32</v>
      </c>
      <c r="I2" s="111"/>
      <c r="J2" s="111"/>
      <c r="K2" s="111"/>
      <c r="L2" s="111" t="s">
        <v>934</v>
      </c>
      <c r="M2" s="111" t="s">
        <v>935</v>
      </c>
      <c r="N2" s="123" t="s">
        <v>1898</v>
      </c>
      <c r="O2" s="123" t="s">
        <v>1899</v>
      </c>
      <c r="P2" s="112" t="s">
        <v>1045</v>
      </c>
      <c r="Q2" s="110" t="s">
        <v>213</v>
      </c>
      <c r="R2" s="110" t="s">
        <v>34</v>
      </c>
      <c r="S2" s="110" t="s">
        <v>35</v>
      </c>
    </row>
    <row r="3" spans="1:19" x14ac:dyDescent="0.25">
      <c r="A3" s="14">
        <v>1</v>
      </c>
      <c r="B3" s="4" t="s">
        <v>432</v>
      </c>
      <c r="C3" s="3" t="s">
        <v>1039</v>
      </c>
      <c r="D3" s="3" t="s">
        <v>65</v>
      </c>
      <c r="E3" s="4" t="s">
        <v>280</v>
      </c>
      <c r="F3" s="4" t="s">
        <v>8</v>
      </c>
      <c r="G3" s="3" t="s">
        <v>325</v>
      </c>
      <c r="H3" s="14" t="s">
        <v>37</v>
      </c>
      <c r="I3" s="14">
        <v>1</v>
      </c>
      <c r="J3" s="4" t="str">
        <f>_xlfn.CONCAT(G3,"-",H3)</f>
        <v>KR01-001</v>
      </c>
      <c r="K3" s="4" t="s">
        <v>280</v>
      </c>
      <c r="L3" s="20" t="s">
        <v>441</v>
      </c>
      <c r="M3" s="3" t="s">
        <v>69</v>
      </c>
      <c r="N3" s="3">
        <v>2019</v>
      </c>
      <c r="O3" s="5"/>
      <c r="P3" s="64">
        <v>6500000</v>
      </c>
      <c r="Q3" s="3" t="s">
        <v>214</v>
      </c>
      <c r="R3" s="14" t="s">
        <v>1481</v>
      </c>
      <c r="S3" s="3"/>
    </row>
    <row r="4" spans="1:19" x14ac:dyDescent="0.25">
      <c r="A4" s="14">
        <v>2</v>
      </c>
      <c r="B4" s="4" t="s">
        <v>432</v>
      </c>
      <c r="C4" s="3" t="s">
        <v>1039</v>
      </c>
      <c r="D4" s="3" t="s">
        <v>65</v>
      </c>
      <c r="E4" s="4" t="s">
        <v>280</v>
      </c>
      <c r="F4" s="4" t="s">
        <v>8</v>
      </c>
      <c r="G4" s="3" t="s">
        <v>325</v>
      </c>
      <c r="H4" s="14" t="s">
        <v>38</v>
      </c>
      <c r="I4" s="14">
        <v>2</v>
      </c>
      <c r="J4" s="4" t="str">
        <f t="shared" ref="J4:J67" si="0">_xlfn.CONCAT(G4,"-",H4)</f>
        <v>KR01-002</v>
      </c>
      <c r="K4" s="4" t="s">
        <v>280</v>
      </c>
      <c r="L4" s="20" t="s">
        <v>979</v>
      </c>
      <c r="M4" s="3" t="s">
        <v>69</v>
      </c>
      <c r="N4" s="3">
        <v>2019</v>
      </c>
      <c r="O4" s="5"/>
      <c r="P4" s="64">
        <v>6500000</v>
      </c>
      <c r="Q4" s="3" t="s">
        <v>214</v>
      </c>
      <c r="R4" s="14" t="s">
        <v>1515</v>
      </c>
      <c r="S4" s="3"/>
    </row>
    <row r="5" spans="1:19" x14ac:dyDescent="0.25">
      <c r="A5" s="14">
        <v>3</v>
      </c>
      <c r="B5" s="4" t="s">
        <v>432</v>
      </c>
      <c r="C5" s="3" t="s">
        <v>1039</v>
      </c>
      <c r="D5" s="3" t="s">
        <v>65</v>
      </c>
      <c r="E5" s="4" t="s">
        <v>280</v>
      </c>
      <c r="F5" s="4" t="s">
        <v>8</v>
      </c>
      <c r="G5" s="3" t="s">
        <v>325</v>
      </c>
      <c r="H5" s="14" t="s">
        <v>39</v>
      </c>
      <c r="I5" s="14">
        <v>3</v>
      </c>
      <c r="J5" s="4" t="str">
        <f t="shared" si="0"/>
        <v>KR01-003</v>
      </c>
      <c r="K5" s="4" t="s">
        <v>280</v>
      </c>
      <c r="L5" s="20" t="s">
        <v>979</v>
      </c>
      <c r="M5" s="3" t="s">
        <v>69</v>
      </c>
      <c r="N5" s="3">
        <v>2019</v>
      </c>
      <c r="O5" s="5"/>
      <c r="P5" s="64">
        <v>6500000</v>
      </c>
      <c r="Q5" s="3" t="s">
        <v>214</v>
      </c>
      <c r="R5" s="14" t="s">
        <v>1516</v>
      </c>
      <c r="S5" s="3"/>
    </row>
    <row r="6" spans="1:19" x14ac:dyDescent="0.25">
      <c r="A6" s="14">
        <v>4</v>
      </c>
      <c r="B6" s="4" t="s">
        <v>432</v>
      </c>
      <c r="C6" s="3" t="s">
        <v>1039</v>
      </c>
      <c r="D6" s="3" t="s">
        <v>65</v>
      </c>
      <c r="E6" s="4" t="s">
        <v>280</v>
      </c>
      <c r="F6" s="4" t="s">
        <v>8</v>
      </c>
      <c r="G6" s="3" t="s">
        <v>325</v>
      </c>
      <c r="H6" s="14" t="s">
        <v>40</v>
      </c>
      <c r="I6" s="14">
        <v>4</v>
      </c>
      <c r="J6" s="4" t="str">
        <f t="shared" si="0"/>
        <v>KR01-004</v>
      </c>
      <c r="K6" s="4" t="s">
        <v>280</v>
      </c>
      <c r="L6" s="20" t="s">
        <v>980</v>
      </c>
      <c r="M6" s="3" t="s">
        <v>69</v>
      </c>
      <c r="N6" s="3">
        <v>2021</v>
      </c>
      <c r="O6" s="5"/>
      <c r="P6" s="64">
        <v>6500000</v>
      </c>
      <c r="Q6" s="3" t="s">
        <v>214</v>
      </c>
      <c r="R6" s="14" t="s">
        <v>1517</v>
      </c>
      <c r="S6" s="3"/>
    </row>
    <row r="7" spans="1:19" x14ac:dyDescent="0.25">
      <c r="A7" s="14">
        <v>5</v>
      </c>
      <c r="B7" s="4" t="s">
        <v>432</v>
      </c>
      <c r="C7" s="3" t="s">
        <v>1039</v>
      </c>
      <c r="D7" s="3" t="s">
        <v>65</v>
      </c>
      <c r="E7" s="4" t="s">
        <v>280</v>
      </c>
      <c r="F7" s="4" t="s">
        <v>8</v>
      </c>
      <c r="G7" s="3" t="s">
        <v>325</v>
      </c>
      <c r="H7" s="14" t="s">
        <v>41</v>
      </c>
      <c r="I7" s="14">
        <v>5</v>
      </c>
      <c r="J7" s="4" t="str">
        <f t="shared" si="0"/>
        <v>KR01-005</v>
      </c>
      <c r="K7" s="4" t="s">
        <v>280</v>
      </c>
      <c r="L7" s="20" t="s">
        <v>980</v>
      </c>
      <c r="M7" s="3" t="s">
        <v>69</v>
      </c>
      <c r="N7" s="3">
        <v>2021</v>
      </c>
      <c r="O7" s="5"/>
      <c r="P7" s="64">
        <v>6500000</v>
      </c>
      <c r="Q7" s="3" t="s">
        <v>214</v>
      </c>
      <c r="R7" s="14" t="s">
        <v>1518</v>
      </c>
      <c r="S7" s="3"/>
    </row>
    <row r="8" spans="1:19" x14ac:dyDescent="0.25">
      <c r="A8" s="14">
        <v>6</v>
      </c>
      <c r="B8" s="4" t="s">
        <v>432</v>
      </c>
      <c r="C8" s="3" t="s">
        <v>1039</v>
      </c>
      <c r="D8" s="3" t="s">
        <v>65</v>
      </c>
      <c r="E8" s="4" t="s">
        <v>280</v>
      </c>
      <c r="F8" s="4" t="s">
        <v>8</v>
      </c>
      <c r="G8" s="3" t="s">
        <v>325</v>
      </c>
      <c r="H8" s="14" t="s">
        <v>42</v>
      </c>
      <c r="I8" s="14">
        <v>6</v>
      </c>
      <c r="J8" s="4" t="str">
        <f t="shared" si="0"/>
        <v>KR01-006</v>
      </c>
      <c r="K8" s="4" t="s">
        <v>280</v>
      </c>
      <c r="L8" s="20" t="s">
        <v>980</v>
      </c>
      <c r="M8" s="3" t="s">
        <v>69</v>
      </c>
      <c r="N8" s="3">
        <v>2021</v>
      </c>
      <c r="O8" s="5"/>
      <c r="P8" s="64">
        <v>6500000</v>
      </c>
      <c r="Q8" s="3" t="s">
        <v>214</v>
      </c>
      <c r="R8" s="14" t="s">
        <v>1519</v>
      </c>
      <c r="S8" s="3"/>
    </row>
    <row r="9" spans="1:19" x14ac:dyDescent="0.25">
      <c r="A9" s="14">
        <v>7</v>
      </c>
      <c r="B9" s="4" t="s">
        <v>432</v>
      </c>
      <c r="C9" s="3" t="s">
        <v>1039</v>
      </c>
      <c r="D9" s="3" t="s">
        <v>65</v>
      </c>
      <c r="E9" s="4" t="s">
        <v>280</v>
      </c>
      <c r="F9" s="4" t="s">
        <v>8</v>
      </c>
      <c r="G9" s="3" t="s">
        <v>325</v>
      </c>
      <c r="H9" s="14" t="s">
        <v>43</v>
      </c>
      <c r="I9" s="14">
        <v>7</v>
      </c>
      <c r="J9" s="4" t="str">
        <f t="shared" si="0"/>
        <v>KR01-007</v>
      </c>
      <c r="K9" s="4" t="s">
        <v>280</v>
      </c>
      <c r="L9" s="20" t="s">
        <v>980</v>
      </c>
      <c r="M9" s="3" t="s">
        <v>69</v>
      </c>
      <c r="N9" s="3">
        <v>2021</v>
      </c>
      <c r="O9" s="5"/>
      <c r="P9" s="64">
        <v>6500000</v>
      </c>
      <c r="Q9" s="3" t="s">
        <v>214</v>
      </c>
      <c r="R9" s="14" t="s">
        <v>1520</v>
      </c>
      <c r="S9" s="3"/>
    </row>
    <row r="10" spans="1:19" x14ac:dyDescent="0.25">
      <c r="A10" s="14">
        <v>8</v>
      </c>
      <c r="B10" s="4" t="s">
        <v>432</v>
      </c>
      <c r="C10" s="3" t="s">
        <v>1039</v>
      </c>
      <c r="D10" s="3" t="s">
        <v>65</v>
      </c>
      <c r="E10" s="4" t="s">
        <v>280</v>
      </c>
      <c r="F10" s="4" t="s">
        <v>8</v>
      </c>
      <c r="G10" s="3" t="s">
        <v>325</v>
      </c>
      <c r="H10" s="14" t="s">
        <v>44</v>
      </c>
      <c r="I10" s="14">
        <v>8</v>
      </c>
      <c r="J10" s="4" t="str">
        <f t="shared" si="0"/>
        <v>KR01-008</v>
      </c>
      <c r="K10" s="4" t="s">
        <v>280</v>
      </c>
      <c r="L10" s="20" t="s">
        <v>980</v>
      </c>
      <c r="M10" s="3" t="s">
        <v>69</v>
      </c>
      <c r="N10" s="3">
        <v>2021</v>
      </c>
      <c r="O10" s="5"/>
      <c r="P10" s="64">
        <v>6500000</v>
      </c>
      <c r="Q10" s="3" t="s">
        <v>214</v>
      </c>
      <c r="R10" s="14" t="s">
        <v>1521</v>
      </c>
      <c r="S10" s="3"/>
    </row>
    <row r="11" spans="1:19" x14ac:dyDescent="0.25">
      <c r="A11" s="14">
        <v>9</v>
      </c>
      <c r="B11" s="4" t="s">
        <v>432</v>
      </c>
      <c r="C11" s="3" t="s">
        <v>1039</v>
      </c>
      <c r="D11" s="3" t="s">
        <v>65</v>
      </c>
      <c r="E11" s="4" t="s">
        <v>280</v>
      </c>
      <c r="F11" s="4" t="s">
        <v>8</v>
      </c>
      <c r="G11" s="3" t="s">
        <v>325</v>
      </c>
      <c r="H11" s="14" t="s">
        <v>45</v>
      </c>
      <c r="I11" s="14">
        <v>9</v>
      </c>
      <c r="J11" s="4" t="str">
        <f t="shared" si="0"/>
        <v>KR01-009</v>
      </c>
      <c r="K11" s="4" t="s">
        <v>280</v>
      </c>
      <c r="L11" s="20" t="s">
        <v>980</v>
      </c>
      <c r="M11" s="3" t="s">
        <v>69</v>
      </c>
      <c r="N11" s="3">
        <v>2021</v>
      </c>
      <c r="O11" s="5"/>
      <c r="P11" s="64">
        <v>6500000</v>
      </c>
      <c r="Q11" s="3" t="s">
        <v>214</v>
      </c>
      <c r="R11" s="14" t="s">
        <v>1522</v>
      </c>
      <c r="S11" s="3"/>
    </row>
    <row r="12" spans="1:19" x14ac:dyDescent="0.25">
      <c r="A12" s="14">
        <v>10</v>
      </c>
      <c r="B12" s="4" t="s">
        <v>432</v>
      </c>
      <c r="C12" s="3" t="s">
        <v>1039</v>
      </c>
      <c r="D12" s="3" t="s">
        <v>65</v>
      </c>
      <c r="E12" s="4" t="s">
        <v>280</v>
      </c>
      <c r="F12" s="4" t="s">
        <v>8</v>
      </c>
      <c r="G12" s="3" t="s">
        <v>325</v>
      </c>
      <c r="H12" s="14" t="s">
        <v>46</v>
      </c>
      <c r="I12" s="14">
        <v>10</v>
      </c>
      <c r="J12" s="4" t="str">
        <f t="shared" si="0"/>
        <v>KR01-010</v>
      </c>
      <c r="K12" s="4" t="s">
        <v>280</v>
      </c>
      <c r="L12" s="20" t="s">
        <v>981</v>
      </c>
      <c r="M12" s="3" t="s">
        <v>69</v>
      </c>
      <c r="N12" s="3">
        <v>2021</v>
      </c>
      <c r="O12" s="5"/>
      <c r="P12" s="64">
        <v>6500000</v>
      </c>
      <c r="Q12" s="3" t="s">
        <v>214</v>
      </c>
      <c r="R12" s="14" t="s">
        <v>1526</v>
      </c>
      <c r="S12" s="3"/>
    </row>
    <row r="13" spans="1:19" x14ac:dyDescent="0.25">
      <c r="A13" s="14">
        <v>11</v>
      </c>
      <c r="B13" s="4" t="s">
        <v>432</v>
      </c>
      <c r="C13" s="3" t="s">
        <v>1039</v>
      </c>
      <c r="D13" s="3" t="s">
        <v>65</v>
      </c>
      <c r="E13" s="4" t="s">
        <v>280</v>
      </c>
      <c r="F13" s="4" t="s">
        <v>8</v>
      </c>
      <c r="G13" s="3" t="s">
        <v>325</v>
      </c>
      <c r="H13" s="14" t="s">
        <v>47</v>
      </c>
      <c r="I13" s="14">
        <v>11</v>
      </c>
      <c r="J13" s="4" t="str">
        <f t="shared" si="0"/>
        <v>KR01-011</v>
      </c>
      <c r="K13" s="4" t="s">
        <v>280</v>
      </c>
      <c r="L13" s="20" t="s">
        <v>981</v>
      </c>
      <c r="M13" s="3" t="s">
        <v>69</v>
      </c>
      <c r="N13" s="3">
        <v>2021</v>
      </c>
      <c r="O13" s="5"/>
      <c r="P13" s="64">
        <v>6500000</v>
      </c>
      <c r="Q13" s="3" t="s">
        <v>214</v>
      </c>
      <c r="R13" s="14" t="s">
        <v>1527</v>
      </c>
      <c r="S13" s="3"/>
    </row>
    <row r="14" spans="1:19" x14ac:dyDescent="0.25">
      <c r="A14" s="14">
        <v>12</v>
      </c>
      <c r="B14" s="4" t="s">
        <v>432</v>
      </c>
      <c r="C14" s="3" t="s">
        <v>1039</v>
      </c>
      <c r="D14" s="3" t="s">
        <v>65</v>
      </c>
      <c r="E14" s="4" t="s">
        <v>280</v>
      </c>
      <c r="F14" s="4" t="s">
        <v>8</v>
      </c>
      <c r="G14" s="3" t="s">
        <v>325</v>
      </c>
      <c r="H14" s="14" t="s">
        <v>48</v>
      </c>
      <c r="I14" s="14">
        <v>12</v>
      </c>
      <c r="J14" s="4" t="str">
        <f t="shared" si="0"/>
        <v>KR01-012</v>
      </c>
      <c r="K14" s="4" t="s">
        <v>280</v>
      </c>
      <c r="L14" s="20" t="s">
        <v>981</v>
      </c>
      <c r="M14" s="3" t="s">
        <v>69</v>
      </c>
      <c r="N14" s="3">
        <v>2021</v>
      </c>
      <c r="O14" s="5"/>
      <c r="P14" s="64">
        <v>6500000</v>
      </c>
      <c r="Q14" s="3" t="s">
        <v>214</v>
      </c>
      <c r="R14" s="14" t="s">
        <v>1528</v>
      </c>
      <c r="S14" s="3"/>
    </row>
    <row r="15" spans="1:19" x14ac:dyDescent="0.25">
      <c r="A15" s="14">
        <v>13</v>
      </c>
      <c r="B15" s="4" t="s">
        <v>432</v>
      </c>
      <c r="C15" s="3" t="s">
        <v>1039</v>
      </c>
      <c r="D15" s="3" t="s">
        <v>65</v>
      </c>
      <c r="E15" s="4" t="s">
        <v>280</v>
      </c>
      <c r="F15" s="4" t="s">
        <v>8</v>
      </c>
      <c r="G15" s="3" t="s">
        <v>325</v>
      </c>
      <c r="H15" s="14" t="s">
        <v>49</v>
      </c>
      <c r="I15" s="14">
        <v>13</v>
      </c>
      <c r="J15" s="4" t="str">
        <f t="shared" si="0"/>
        <v>KR01-013</v>
      </c>
      <c r="K15" s="4" t="s">
        <v>280</v>
      </c>
      <c r="L15" s="20" t="s">
        <v>981</v>
      </c>
      <c r="M15" s="3" t="s">
        <v>69</v>
      </c>
      <c r="N15" s="3">
        <v>2021</v>
      </c>
      <c r="O15" s="5"/>
      <c r="P15" s="64">
        <v>6500000</v>
      </c>
      <c r="Q15" s="3" t="s">
        <v>214</v>
      </c>
      <c r="R15" s="14" t="s">
        <v>1529</v>
      </c>
      <c r="S15" s="3"/>
    </row>
    <row r="16" spans="1:19" x14ac:dyDescent="0.25">
      <c r="A16" s="14">
        <v>14</v>
      </c>
      <c r="B16" s="4" t="s">
        <v>432</v>
      </c>
      <c r="C16" s="3" t="s">
        <v>1039</v>
      </c>
      <c r="D16" s="3" t="s">
        <v>65</v>
      </c>
      <c r="E16" s="4" t="s">
        <v>280</v>
      </c>
      <c r="F16" s="4" t="s">
        <v>8</v>
      </c>
      <c r="G16" s="3" t="s">
        <v>325</v>
      </c>
      <c r="H16" s="14" t="s">
        <v>50</v>
      </c>
      <c r="I16" s="14">
        <v>14</v>
      </c>
      <c r="J16" s="4" t="str">
        <f t="shared" si="0"/>
        <v>KR01-014</v>
      </c>
      <c r="K16" s="4" t="s">
        <v>280</v>
      </c>
      <c r="L16" s="20" t="s">
        <v>981</v>
      </c>
      <c r="M16" s="3" t="s">
        <v>69</v>
      </c>
      <c r="N16" s="3">
        <v>2021</v>
      </c>
      <c r="O16" s="5"/>
      <c r="P16" s="64">
        <v>6500000</v>
      </c>
      <c r="Q16" s="3" t="s">
        <v>214</v>
      </c>
      <c r="R16" s="14" t="s">
        <v>1530</v>
      </c>
      <c r="S16" s="3"/>
    </row>
    <row r="17" spans="1:19" x14ac:dyDescent="0.25">
      <c r="A17" s="14">
        <v>15</v>
      </c>
      <c r="B17" s="4" t="s">
        <v>432</v>
      </c>
      <c r="C17" s="3" t="s">
        <v>1039</v>
      </c>
      <c r="D17" s="3" t="s">
        <v>65</v>
      </c>
      <c r="E17" s="4" t="s">
        <v>280</v>
      </c>
      <c r="F17" s="4" t="s">
        <v>8</v>
      </c>
      <c r="G17" s="3" t="s">
        <v>325</v>
      </c>
      <c r="H17" s="14" t="s">
        <v>51</v>
      </c>
      <c r="I17" s="14">
        <v>15</v>
      </c>
      <c r="J17" s="4" t="str">
        <f t="shared" si="0"/>
        <v>KR01-015</v>
      </c>
      <c r="K17" s="4" t="s">
        <v>280</v>
      </c>
      <c r="L17" s="20" t="s">
        <v>981</v>
      </c>
      <c r="M17" s="3" t="s">
        <v>69</v>
      </c>
      <c r="N17" s="3">
        <v>2021</v>
      </c>
      <c r="O17" s="5"/>
      <c r="P17" s="64">
        <v>6500000</v>
      </c>
      <c r="Q17" s="3" t="s">
        <v>214</v>
      </c>
      <c r="R17" s="14" t="s">
        <v>1531</v>
      </c>
      <c r="S17" s="3"/>
    </row>
    <row r="18" spans="1:19" x14ac:dyDescent="0.25">
      <c r="A18" s="14">
        <v>16</v>
      </c>
      <c r="B18" s="4" t="s">
        <v>432</v>
      </c>
      <c r="C18" s="3" t="s">
        <v>1039</v>
      </c>
      <c r="D18" s="3" t="s">
        <v>65</v>
      </c>
      <c r="E18" s="4" t="s">
        <v>280</v>
      </c>
      <c r="F18" s="4" t="s">
        <v>8</v>
      </c>
      <c r="G18" s="3" t="s">
        <v>325</v>
      </c>
      <c r="H18" s="14" t="s">
        <v>52</v>
      </c>
      <c r="I18" s="14">
        <v>16</v>
      </c>
      <c r="J18" s="4" t="str">
        <f t="shared" si="0"/>
        <v>KR01-016</v>
      </c>
      <c r="K18" s="4" t="s">
        <v>280</v>
      </c>
      <c r="L18" s="20" t="s">
        <v>982</v>
      </c>
      <c r="M18" s="3" t="s">
        <v>69</v>
      </c>
      <c r="N18" s="3">
        <v>2021</v>
      </c>
      <c r="O18" s="5"/>
      <c r="P18" s="64">
        <v>6500000</v>
      </c>
      <c r="Q18" s="3" t="s">
        <v>214</v>
      </c>
      <c r="R18" s="14" t="s">
        <v>1534</v>
      </c>
      <c r="S18" s="3"/>
    </row>
    <row r="19" spans="1:19" x14ac:dyDescent="0.25">
      <c r="A19" s="14">
        <v>17</v>
      </c>
      <c r="B19" s="4" t="s">
        <v>432</v>
      </c>
      <c r="C19" s="3" t="s">
        <v>1039</v>
      </c>
      <c r="D19" s="3" t="s">
        <v>65</v>
      </c>
      <c r="E19" s="4" t="s">
        <v>280</v>
      </c>
      <c r="F19" s="4" t="s">
        <v>8</v>
      </c>
      <c r="G19" s="3" t="s">
        <v>325</v>
      </c>
      <c r="H19" s="14" t="s">
        <v>53</v>
      </c>
      <c r="I19" s="14">
        <v>17</v>
      </c>
      <c r="J19" s="4" t="str">
        <f t="shared" si="0"/>
        <v>KR01-017</v>
      </c>
      <c r="K19" s="4" t="s">
        <v>280</v>
      </c>
      <c r="L19" s="20" t="s">
        <v>982</v>
      </c>
      <c r="M19" s="3" t="s">
        <v>69</v>
      </c>
      <c r="N19" s="3">
        <v>2021</v>
      </c>
      <c r="O19" s="5"/>
      <c r="P19" s="64">
        <v>6500000</v>
      </c>
      <c r="Q19" s="3" t="s">
        <v>214</v>
      </c>
      <c r="R19" s="14" t="s">
        <v>1535</v>
      </c>
      <c r="S19" s="3"/>
    </row>
    <row r="20" spans="1:19" x14ac:dyDescent="0.25">
      <c r="A20" s="14">
        <v>18</v>
      </c>
      <c r="B20" s="4" t="s">
        <v>432</v>
      </c>
      <c r="C20" s="3" t="s">
        <v>1039</v>
      </c>
      <c r="D20" s="3" t="s">
        <v>65</v>
      </c>
      <c r="E20" s="4" t="s">
        <v>280</v>
      </c>
      <c r="F20" s="4" t="s">
        <v>8</v>
      </c>
      <c r="G20" s="3" t="s">
        <v>325</v>
      </c>
      <c r="H20" s="14" t="s">
        <v>54</v>
      </c>
      <c r="I20" s="14">
        <v>18</v>
      </c>
      <c r="J20" s="4" t="str">
        <f t="shared" si="0"/>
        <v>KR01-018</v>
      </c>
      <c r="K20" s="4" t="s">
        <v>280</v>
      </c>
      <c r="L20" s="20" t="s">
        <v>983</v>
      </c>
      <c r="M20" s="3" t="s">
        <v>69</v>
      </c>
      <c r="N20" s="3">
        <v>2021</v>
      </c>
      <c r="O20" s="5"/>
      <c r="P20" s="64">
        <v>6500000</v>
      </c>
      <c r="Q20" s="3" t="s">
        <v>214</v>
      </c>
      <c r="R20" s="14" t="s">
        <v>1538</v>
      </c>
      <c r="S20" s="3"/>
    </row>
    <row r="21" spans="1:19" x14ac:dyDescent="0.25">
      <c r="A21" s="14">
        <v>19</v>
      </c>
      <c r="B21" s="4" t="s">
        <v>432</v>
      </c>
      <c r="C21" s="3" t="s">
        <v>1039</v>
      </c>
      <c r="D21" s="3" t="s">
        <v>65</v>
      </c>
      <c r="E21" s="4" t="s">
        <v>280</v>
      </c>
      <c r="F21" s="4" t="s">
        <v>8</v>
      </c>
      <c r="G21" s="3" t="s">
        <v>325</v>
      </c>
      <c r="H21" s="14" t="s">
        <v>55</v>
      </c>
      <c r="I21" s="14">
        <v>19</v>
      </c>
      <c r="J21" s="4" t="str">
        <f t="shared" si="0"/>
        <v>KR01-019</v>
      </c>
      <c r="K21" s="4" t="s">
        <v>280</v>
      </c>
      <c r="L21" s="20" t="s">
        <v>983</v>
      </c>
      <c r="M21" s="3" t="s">
        <v>69</v>
      </c>
      <c r="N21" s="3">
        <v>2021</v>
      </c>
      <c r="O21" s="5"/>
      <c r="P21" s="64">
        <v>6500000</v>
      </c>
      <c r="Q21" s="3" t="s">
        <v>214</v>
      </c>
      <c r="R21" s="14" t="s">
        <v>1539</v>
      </c>
      <c r="S21" s="3"/>
    </row>
    <row r="22" spans="1:19" x14ac:dyDescent="0.25">
      <c r="A22" s="14">
        <v>20</v>
      </c>
      <c r="B22" s="4" t="s">
        <v>432</v>
      </c>
      <c r="C22" s="3" t="s">
        <v>1039</v>
      </c>
      <c r="D22" s="3" t="s">
        <v>65</v>
      </c>
      <c r="E22" s="4" t="s">
        <v>280</v>
      </c>
      <c r="F22" s="4" t="s">
        <v>8</v>
      </c>
      <c r="G22" s="3" t="s">
        <v>325</v>
      </c>
      <c r="H22" s="14" t="s">
        <v>56</v>
      </c>
      <c r="I22" s="14">
        <v>20</v>
      </c>
      <c r="J22" s="4" t="str">
        <f t="shared" si="0"/>
        <v>KR01-020</v>
      </c>
      <c r="K22" s="4" t="s">
        <v>280</v>
      </c>
      <c r="L22" s="20" t="s">
        <v>984</v>
      </c>
      <c r="M22" s="3" t="s">
        <v>69</v>
      </c>
      <c r="N22" s="3">
        <v>2019</v>
      </c>
      <c r="O22" s="5"/>
      <c r="P22" s="64">
        <v>6500000</v>
      </c>
      <c r="Q22" s="3" t="s">
        <v>214</v>
      </c>
      <c r="R22" s="14" t="s">
        <v>1541</v>
      </c>
      <c r="S22" s="3"/>
    </row>
    <row r="23" spans="1:19" x14ac:dyDescent="0.25">
      <c r="A23" s="14">
        <v>21</v>
      </c>
      <c r="B23" s="4" t="s">
        <v>432</v>
      </c>
      <c r="C23" s="3" t="s">
        <v>1039</v>
      </c>
      <c r="D23" s="3" t="s">
        <v>65</v>
      </c>
      <c r="E23" s="4" t="s">
        <v>280</v>
      </c>
      <c r="F23" s="4" t="s">
        <v>8</v>
      </c>
      <c r="G23" s="3" t="s">
        <v>325</v>
      </c>
      <c r="H23" s="14" t="s">
        <v>57</v>
      </c>
      <c r="I23" s="14">
        <v>21</v>
      </c>
      <c r="J23" s="4" t="str">
        <f t="shared" si="0"/>
        <v>KR01-021</v>
      </c>
      <c r="K23" s="4" t="s">
        <v>280</v>
      </c>
      <c r="L23" s="20" t="s">
        <v>984</v>
      </c>
      <c r="M23" s="3" t="s">
        <v>69</v>
      </c>
      <c r="N23" s="3">
        <v>2019</v>
      </c>
      <c r="O23" s="5"/>
      <c r="P23" s="64">
        <v>6500000</v>
      </c>
      <c r="Q23" s="3" t="s">
        <v>214</v>
      </c>
      <c r="R23" s="14" t="s">
        <v>1542</v>
      </c>
      <c r="S23" s="3"/>
    </row>
    <row r="24" spans="1:19" x14ac:dyDescent="0.25">
      <c r="A24" s="14">
        <v>22</v>
      </c>
      <c r="B24" s="4" t="s">
        <v>432</v>
      </c>
      <c r="C24" s="3" t="s">
        <v>1039</v>
      </c>
      <c r="D24" s="3" t="s">
        <v>65</v>
      </c>
      <c r="E24" s="4" t="s">
        <v>280</v>
      </c>
      <c r="F24" s="4" t="s">
        <v>8</v>
      </c>
      <c r="G24" s="3" t="s">
        <v>325</v>
      </c>
      <c r="H24" s="14" t="s">
        <v>58</v>
      </c>
      <c r="I24" s="14">
        <v>22</v>
      </c>
      <c r="J24" s="4" t="str">
        <f t="shared" si="0"/>
        <v>KR01-022</v>
      </c>
      <c r="K24" s="4" t="s">
        <v>280</v>
      </c>
      <c r="L24" s="20" t="s">
        <v>984</v>
      </c>
      <c r="M24" s="3" t="s">
        <v>69</v>
      </c>
      <c r="N24" s="3">
        <v>2019</v>
      </c>
      <c r="O24" s="5"/>
      <c r="P24" s="64">
        <v>6500000</v>
      </c>
      <c r="Q24" s="3" t="s">
        <v>214</v>
      </c>
      <c r="R24" s="14" t="s">
        <v>1543</v>
      </c>
      <c r="S24" s="3"/>
    </row>
    <row r="25" spans="1:19" x14ac:dyDescent="0.25">
      <c r="A25" s="14">
        <v>23</v>
      </c>
      <c r="B25" s="4" t="s">
        <v>432</v>
      </c>
      <c r="C25" s="3" t="s">
        <v>1039</v>
      </c>
      <c r="D25" s="3" t="s">
        <v>65</v>
      </c>
      <c r="E25" s="4" t="s">
        <v>280</v>
      </c>
      <c r="F25" s="4" t="s">
        <v>8</v>
      </c>
      <c r="G25" s="3" t="s">
        <v>325</v>
      </c>
      <c r="H25" s="14" t="s">
        <v>59</v>
      </c>
      <c r="I25" s="14">
        <v>23</v>
      </c>
      <c r="J25" s="4" t="str">
        <f t="shared" si="0"/>
        <v>KR01-023</v>
      </c>
      <c r="K25" s="4" t="s">
        <v>280</v>
      </c>
      <c r="L25" s="20" t="s">
        <v>984</v>
      </c>
      <c r="M25" s="3" t="s">
        <v>69</v>
      </c>
      <c r="N25" s="3">
        <v>2019</v>
      </c>
      <c r="O25" s="5"/>
      <c r="P25" s="64">
        <v>6500000</v>
      </c>
      <c r="Q25" s="3" t="s">
        <v>214</v>
      </c>
      <c r="R25" s="14" t="s">
        <v>1544</v>
      </c>
      <c r="S25" s="3"/>
    </row>
    <row r="26" spans="1:19" x14ac:dyDescent="0.25">
      <c r="A26" s="14">
        <v>24</v>
      </c>
      <c r="B26" s="4" t="s">
        <v>432</v>
      </c>
      <c r="C26" s="3" t="s">
        <v>1039</v>
      </c>
      <c r="D26" s="3" t="s">
        <v>65</v>
      </c>
      <c r="E26" s="4" t="s">
        <v>280</v>
      </c>
      <c r="F26" s="4" t="s">
        <v>8</v>
      </c>
      <c r="G26" s="3" t="s">
        <v>325</v>
      </c>
      <c r="H26" s="14" t="s">
        <v>60</v>
      </c>
      <c r="I26" s="14">
        <v>24</v>
      </c>
      <c r="J26" s="4" t="str">
        <f t="shared" si="0"/>
        <v>KR01-024</v>
      </c>
      <c r="K26" s="4" t="s">
        <v>280</v>
      </c>
      <c r="L26" s="20" t="s">
        <v>985</v>
      </c>
      <c r="M26" s="3" t="s">
        <v>69</v>
      </c>
      <c r="N26" s="3">
        <v>2019</v>
      </c>
      <c r="O26" s="5"/>
      <c r="P26" s="64">
        <v>6500000</v>
      </c>
      <c r="Q26" s="3" t="s">
        <v>214</v>
      </c>
      <c r="R26" s="14" t="s">
        <v>1545</v>
      </c>
      <c r="S26" s="3"/>
    </row>
    <row r="27" spans="1:19" x14ac:dyDescent="0.25">
      <c r="A27" s="14">
        <v>25</v>
      </c>
      <c r="B27" s="4" t="s">
        <v>432</v>
      </c>
      <c r="C27" s="3" t="s">
        <v>1039</v>
      </c>
      <c r="D27" s="3" t="s">
        <v>65</v>
      </c>
      <c r="E27" s="4" t="s">
        <v>280</v>
      </c>
      <c r="F27" s="4" t="s">
        <v>8</v>
      </c>
      <c r="G27" s="3" t="s">
        <v>325</v>
      </c>
      <c r="H27" s="14" t="s">
        <v>61</v>
      </c>
      <c r="I27" s="14">
        <v>25</v>
      </c>
      <c r="J27" s="4" t="str">
        <f t="shared" si="0"/>
        <v>KR01-025</v>
      </c>
      <c r="K27" s="4" t="s">
        <v>280</v>
      </c>
      <c r="L27" s="20" t="s">
        <v>985</v>
      </c>
      <c r="M27" s="3" t="s">
        <v>69</v>
      </c>
      <c r="N27" s="3">
        <v>2019</v>
      </c>
      <c r="O27" s="5"/>
      <c r="P27" s="64">
        <v>6500000</v>
      </c>
      <c r="Q27" s="3" t="s">
        <v>214</v>
      </c>
      <c r="R27" s="14" t="s">
        <v>1546</v>
      </c>
      <c r="S27" s="3"/>
    </row>
    <row r="28" spans="1:19" x14ac:dyDescent="0.25">
      <c r="A28" s="14">
        <v>26</v>
      </c>
      <c r="B28" s="4" t="s">
        <v>432</v>
      </c>
      <c r="C28" s="3" t="s">
        <v>1039</v>
      </c>
      <c r="D28" s="3" t="s">
        <v>65</v>
      </c>
      <c r="E28" s="4" t="s">
        <v>280</v>
      </c>
      <c r="F28" s="4" t="s">
        <v>8</v>
      </c>
      <c r="G28" s="3" t="s">
        <v>325</v>
      </c>
      <c r="H28" s="14" t="s">
        <v>70</v>
      </c>
      <c r="I28" s="14">
        <v>26</v>
      </c>
      <c r="J28" s="4" t="str">
        <f t="shared" si="0"/>
        <v>KR01-026</v>
      </c>
      <c r="K28" s="4" t="s">
        <v>280</v>
      </c>
      <c r="L28" s="20" t="s">
        <v>985</v>
      </c>
      <c r="M28" s="3" t="s">
        <v>69</v>
      </c>
      <c r="N28" s="3">
        <v>2019</v>
      </c>
      <c r="O28" s="5"/>
      <c r="P28" s="64">
        <v>6500000</v>
      </c>
      <c r="Q28" s="3" t="s">
        <v>214</v>
      </c>
      <c r="R28" s="14" t="s">
        <v>1547</v>
      </c>
      <c r="S28" s="3"/>
    </row>
    <row r="29" spans="1:19" x14ac:dyDescent="0.25">
      <c r="A29" s="14">
        <v>27</v>
      </c>
      <c r="B29" s="4" t="s">
        <v>432</v>
      </c>
      <c r="C29" s="3" t="s">
        <v>1039</v>
      </c>
      <c r="D29" s="3" t="s">
        <v>65</v>
      </c>
      <c r="E29" s="4" t="s">
        <v>280</v>
      </c>
      <c r="F29" s="4" t="s">
        <v>8</v>
      </c>
      <c r="G29" s="3" t="s">
        <v>325</v>
      </c>
      <c r="H29" s="14" t="s">
        <v>71</v>
      </c>
      <c r="I29" s="14">
        <v>27</v>
      </c>
      <c r="J29" s="4" t="str">
        <f t="shared" si="0"/>
        <v>KR01-027</v>
      </c>
      <c r="K29" s="4" t="s">
        <v>280</v>
      </c>
      <c r="L29" s="20" t="s">
        <v>986</v>
      </c>
      <c r="M29" s="3" t="s">
        <v>69</v>
      </c>
      <c r="N29" s="3">
        <v>2019</v>
      </c>
      <c r="O29" s="5"/>
      <c r="P29" s="64">
        <v>6500000</v>
      </c>
      <c r="Q29" s="3" t="s">
        <v>214</v>
      </c>
      <c r="R29" s="14" t="s">
        <v>1548</v>
      </c>
      <c r="S29" s="3"/>
    </row>
    <row r="30" spans="1:19" x14ac:dyDescent="0.25">
      <c r="A30" s="14">
        <v>28</v>
      </c>
      <c r="B30" s="4" t="s">
        <v>432</v>
      </c>
      <c r="C30" s="3" t="s">
        <v>1039</v>
      </c>
      <c r="D30" s="3" t="s">
        <v>65</v>
      </c>
      <c r="E30" s="4" t="s">
        <v>280</v>
      </c>
      <c r="F30" s="4" t="s">
        <v>8</v>
      </c>
      <c r="G30" s="3" t="s">
        <v>325</v>
      </c>
      <c r="H30" s="14" t="s">
        <v>72</v>
      </c>
      <c r="I30" s="14">
        <v>28</v>
      </c>
      <c r="J30" s="4" t="str">
        <f t="shared" si="0"/>
        <v>KR01-028</v>
      </c>
      <c r="K30" s="4" t="s">
        <v>280</v>
      </c>
      <c r="L30" s="20" t="s">
        <v>986</v>
      </c>
      <c r="M30" s="3" t="s">
        <v>69</v>
      </c>
      <c r="N30" s="3">
        <v>2019</v>
      </c>
      <c r="O30" s="5"/>
      <c r="P30" s="64">
        <v>6500000</v>
      </c>
      <c r="Q30" s="3" t="s">
        <v>214</v>
      </c>
      <c r="R30" s="14" t="s">
        <v>1549</v>
      </c>
      <c r="S30" s="3"/>
    </row>
    <row r="31" spans="1:19" x14ac:dyDescent="0.25">
      <c r="A31" s="14">
        <v>29</v>
      </c>
      <c r="B31" s="4" t="s">
        <v>432</v>
      </c>
      <c r="C31" s="3" t="s">
        <v>1039</v>
      </c>
      <c r="D31" s="3" t="s">
        <v>65</v>
      </c>
      <c r="E31" s="4" t="s">
        <v>280</v>
      </c>
      <c r="F31" s="4" t="s">
        <v>8</v>
      </c>
      <c r="G31" s="3" t="s">
        <v>325</v>
      </c>
      <c r="H31" s="14" t="s">
        <v>73</v>
      </c>
      <c r="I31" s="14">
        <v>29</v>
      </c>
      <c r="J31" s="4" t="str">
        <f t="shared" si="0"/>
        <v>KR01-029</v>
      </c>
      <c r="K31" s="4" t="s">
        <v>280</v>
      </c>
      <c r="L31" s="20" t="s">
        <v>986</v>
      </c>
      <c r="M31" s="3" t="s">
        <v>69</v>
      </c>
      <c r="N31" s="3">
        <v>2019</v>
      </c>
      <c r="O31" s="5"/>
      <c r="P31" s="64">
        <v>6500000</v>
      </c>
      <c r="Q31" s="3" t="s">
        <v>214</v>
      </c>
      <c r="R31" s="14" t="s">
        <v>1550</v>
      </c>
      <c r="S31" s="3"/>
    </row>
    <row r="32" spans="1:19" x14ac:dyDescent="0.25">
      <c r="A32" s="14">
        <v>30</v>
      </c>
      <c r="B32" s="4" t="s">
        <v>432</v>
      </c>
      <c r="C32" s="3" t="s">
        <v>1039</v>
      </c>
      <c r="D32" s="3" t="s">
        <v>65</v>
      </c>
      <c r="E32" s="4" t="s">
        <v>280</v>
      </c>
      <c r="F32" s="4" t="s">
        <v>8</v>
      </c>
      <c r="G32" s="3" t="s">
        <v>325</v>
      </c>
      <c r="H32" s="14" t="s">
        <v>74</v>
      </c>
      <c r="I32" s="14">
        <v>30</v>
      </c>
      <c r="J32" s="4" t="str">
        <f t="shared" si="0"/>
        <v>KR01-030</v>
      </c>
      <c r="K32" s="4" t="s">
        <v>280</v>
      </c>
      <c r="L32" s="20" t="s">
        <v>987</v>
      </c>
      <c r="M32" s="3" t="s">
        <v>69</v>
      </c>
      <c r="N32" s="3">
        <v>2019</v>
      </c>
      <c r="O32" s="5"/>
      <c r="P32" s="64">
        <v>6500000</v>
      </c>
      <c r="Q32" s="3" t="s">
        <v>214</v>
      </c>
      <c r="R32" s="14" t="s">
        <v>1551</v>
      </c>
      <c r="S32" s="3"/>
    </row>
    <row r="33" spans="1:19" x14ac:dyDescent="0.25">
      <c r="A33" s="14">
        <v>31</v>
      </c>
      <c r="B33" s="4" t="s">
        <v>432</v>
      </c>
      <c r="C33" s="3" t="s">
        <v>1039</v>
      </c>
      <c r="D33" s="3" t="s">
        <v>65</v>
      </c>
      <c r="E33" s="4" t="s">
        <v>280</v>
      </c>
      <c r="F33" s="4" t="s">
        <v>8</v>
      </c>
      <c r="G33" s="3" t="s">
        <v>325</v>
      </c>
      <c r="H33" s="14" t="s">
        <v>75</v>
      </c>
      <c r="I33" s="14">
        <v>31</v>
      </c>
      <c r="J33" s="4" t="str">
        <f t="shared" si="0"/>
        <v>KR01-031</v>
      </c>
      <c r="K33" s="4" t="s">
        <v>280</v>
      </c>
      <c r="L33" s="20" t="s">
        <v>1024</v>
      </c>
      <c r="M33" s="3" t="s">
        <v>69</v>
      </c>
      <c r="N33" s="3">
        <v>2021</v>
      </c>
      <c r="O33" s="5"/>
      <c r="P33" s="64">
        <v>6500000</v>
      </c>
      <c r="Q33" s="3" t="s">
        <v>214</v>
      </c>
      <c r="R33" s="14" t="s">
        <v>1565</v>
      </c>
      <c r="S33" s="3"/>
    </row>
    <row r="34" spans="1:19" x14ac:dyDescent="0.25">
      <c r="A34" s="14">
        <v>32</v>
      </c>
      <c r="B34" s="4" t="s">
        <v>432</v>
      </c>
      <c r="C34" s="3" t="s">
        <v>1039</v>
      </c>
      <c r="D34" s="3" t="s">
        <v>65</v>
      </c>
      <c r="E34" s="4" t="s">
        <v>280</v>
      </c>
      <c r="F34" s="4" t="s">
        <v>8</v>
      </c>
      <c r="G34" s="3" t="s">
        <v>325</v>
      </c>
      <c r="H34" s="14" t="s">
        <v>76</v>
      </c>
      <c r="I34" s="14">
        <v>32</v>
      </c>
      <c r="J34" s="4" t="str">
        <f t="shared" si="0"/>
        <v>KR01-032</v>
      </c>
      <c r="K34" s="4" t="s">
        <v>280</v>
      </c>
      <c r="L34" s="20" t="s">
        <v>1024</v>
      </c>
      <c r="M34" s="3" t="s">
        <v>69</v>
      </c>
      <c r="N34" s="3">
        <v>2021</v>
      </c>
      <c r="O34" s="5"/>
      <c r="P34" s="64">
        <v>6500000</v>
      </c>
      <c r="Q34" s="3" t="s">
        <v>214</v>
      </c>
      <c r="R34" s="14" t="s">
        <v>1566</v>
      </c>
      <c r="S34" s="3"/>
    </row>
    <row r="35" spans="1:19" x14ac:dyDescent="0.25">
      <c r="A35" s="14">
        <v>33</v>
      </c>
      <c r="B35" s="4" t="s">
        <v>432</v>
      </c>
      <c r="C35" s="3" t="s">
        <v>1039</v>
      </c>
      <c r="D35" s="3" t="s">
        <v>65</v>
      </c>
      <c r="E35" s="4" t="s">
        <v>280</v>
      </c>
      <c r="F35" s="4" t="s">
        <v>8</v>
      </c>
      <c r="G35" s="3" t="s">
        <v>325</v>
      </c>
      <c r="H35" s="14" t="s">
        <v>77</v>
      </c>
      <c r="I35" s="14">
        <v>33</v>
      </c>
      <c r="J35" s="4" t="str">
        <f t="shared" si="0"/>
        <v>KR01-033</v>
      </c>
      <c r="K35" s="4" t="s">
        <v>280</v>
      </c>
      <c r="L35" s="20" t="s">
        <v>1024</v>
      </c>
      <c r="M35" s="3" t="s">
        <v>69</v>
      </c>
      <c r="N35" s="3">
        <v>2021</v>
      </c>
      <c r="O35" s="5"/>
      <c r="P35" s="64">
        <v>6500000</v>
      </c>
      <c r="Q35" s="3" t="s">
        <v>214</v>
      </c>
      <c r="R35" s="14" t="s">
        <v>1567</v>
      </c>
      <c r="S35" s="3"/>
    </row>
    <row r="36" spans="1:19" s="130" customFormat="1" x14ac:dyDescent="0.25">
      <c r="A36" s="14">
        <v>34</v>
      </c>
      <c r="B36" s="125" t="s">
        <v>432</v>
      </c>
      <c r="C36" s="126" t="s">
        <v>1039</v>
      </c>
      <c r="D36" s="126" t="s">
        <v>65</v>
      </c>
      <c r="E36" s="125" t="s">
        <v>280</v>
      </c>
      <c r="F36" s="125" t="s">
        <v>8</v>
      </c>
      <c r="G36" s="126" t="s">
        <v>325</v>
      </c>
      <c r="H36" s="124" t="s">
        <v>78</v>
      </c>
      <c r="I36" s="14">
        <v>34</v>
      </c>
      <c r="J36" s="4" t="str">
        <f t="shared" si="0"/>
        <v>KR01-034</v>
      </c>
      <c r="K36" s="125" t="s">
        <v>280</v>
      </c>
      <c r="L36" s="127" t="s">
        <v>1929</v>
      </c>
      <c r="M36" s="126" t="s">
        <v>69</v>
      </c>
      <c r="N36" s="127" t="s">
        <v>1926</v>
      </c>
      <c r="O36" s="128"/>
      <c r="P36" s="143">
        <v>910000</v>
      </c>
      <c r="Q36" s="131" t="s">
        <v>1902</v>
      </c>
      <c r="R36" s="124" t="s">
        <v>1934</v>
      </c>
      <c r="S36" s="126"/>
    </row>
    <row r="37" spans="1:19" s="130" customFormat="1" x14ac:dyDescent="0.25">
      <c r="A37" s="14">
        <v>35</v>
      </c>
      <c r="B37" s="125" t="s">
        <v>432</v>
      </c>
      <c r="C37" s="126" t="s">
        <v>1039</v>
      </c>
      <c r="D37" s="126" t="s">
        <v>65</v>
      </c>
      <c r="E37" s="125" t="s">
        <v>280</v>
      </c>
      <c r="F37" s="125" t="s">
        <v>8</v>
      </c>
      <c r="G37" s="126" t="s">
        <v>325</v>
      </c>
      <c r="H37" s="124" t="s">
        <v>79</v>
      </c>
      <c r="I37" s="14">
        <v>35</v>
      </c>
      <c r="J37" s="4" t="str">
        <f t="shared" si="0"/>
        <v>KR01-035</v>
      </c>
      <c r="K37" s="125" t="s">
        <v>280</v>
      </c>
      <c r="L37" s="127" t="s">
        <v>1929</v>
      </c>
      <c r="M37" s="126" t="s">
        <v>69</v>
      </c>
      <c r="N37" s="127" t="s">
        <v>1926</v>
      </c>
      <c r="O37" s="128"/>
      <c r="P37" s="143">
        <v>910000</v>
      </c>
      <c r="Q37" s="131" t="s">
        <v>1902</v>
      </c>
      <c r="R37" s="124" t="s">
        <v>1935</v>
      </c>
      <c r="S37" s="126"/>
    </row>
    <row r="38" spans="1:19" s="130" customFormat="1" x14ac:dyDescent="0.25">
      <c r="A38" s="14">
        <v>36</v>
      </c>
      <c r="B38" s="125" t="s">
        <v>432</v>
      </c>
      <c r="C38" s="126" t="s">
        <v>1039</v>
      </c>
      <c r="D38" s="126" t="s">
        <v>65</v>
      </c>
      <c r="E38" s="125" t="s">
        <v>280</v>
      </c>
      <c r="F38" s="125" t="s">
        <v>8</v>
      </c>
      <c r="G38" s="126" t="s">
        <v>325</v>
      </c>
      <c r="H38" s="124" t="s">
        <v>80</v>
      </c>
      <c r="I38" s="14">
        <v>36</v>
      </c>
      <c r="J38" s="4" t="str">
        <f t="shared" si="0"/>
        <v>KR01-036</v>
      </c>
      <c r="K38" s="125" t="s">
        <v>280</v>
      </c>
      <c r="L38" s="127" t="s">
        <v>1929</v>
      </c>
      <c r="M38" s="126" t="s">
        <v>69</v>
      </c>
      <c r="N38" s="127" t="s">
        <v>1926</v>
      </c>
      <c r="O38" s="128"/>
      <c r="P38" s="143">
        <v>910000</v>
      </c>
      <c r="Q38" s="131" t="s">
        <v>1902</v>
      </c>
      <c r="R38" s="124" t="s">
        <v>1936</v>
      </c>
      <c r="S38" s="126"/>
    </row>
    <row r="39" spans="1:19" s="130" customFormat="1" x14ac:dyDescent="0.25">
      <c r="A39" s="14">
        <v>37</v>
      </c>
      <c r="B39" s="125" t="s">
        <v>432</v>
      </c>
      <c r="C39" s="126" t="s">
        <v>1039</v>
      </c>
      <c r="D39" s="126" t="s">
        <v>65</v>
      </c>
      <c r="E39" s="125" t="s">
        <v>280</v>
      </c>
      <c r="F39" s="125" t="s">
        <v>8</v>
      </c>
      <c r="G39" s="126" t="s">
        <v>325</v>
      </c>
      <c r="H39" s="124" t="s">
        <v>81</v>
      </c>
      <c r="I39" s="14">
        <v>37</v>
      </c>
      <c r="J39" s="4" t="str">
        <f t="shared" si="0"/>
        <v>KR01-037</v>
      </c>
      <c r="K39" s="125" t="s">
        <v>280</v>
      </c>
      <c r="L39" s="127" t="s">
        <v>977</v>
      </c>
      <c r="M39" s="126" t="s">
        <v>69</v>
      </c>
      <c r="N39" s="131" t="s">
        <v>1933</v>
      </c>
      <c r="O39" s="128"/>
      <c r="P39" s="143">
        <v>910000</v>
      </c>
      <c r="Q39" s="131" t="s">
        <v>1902</v>
      </c>
      <c r="R39" s="124" t="s">
        <v>1937</v>
      </c>
      <c r="S39" s="126"/>
    </row>
    <row r="40" spans="1:19" s="130" customFormat="1" x14ac:dyDescent="0.25">
      <c r="A40" s="14">
        <v>38</v>
      </c>
      <c r="B40" s="125" t="s">
        <v>432</v>
      </c>
      <c r="C40" s="126" t="s">
        <v>1039</v>
      </c>
      <c r="D40" s="126" t="s">
        <v>65</v>
      </c>
      <c r="E40" s="125" t="s">
        <v>280</v>
      </c>
      <c r="F40" s="125" t="s">
        <v>8</v>
      </c>
      <c r="G40" s="126" t="s">
        <v>325</v>
      </c>
      <c r="H40" s="124" t="s">
        <v>82</v>
      </c>
      <c r="I40" s="14">
        <v>38</v>
      </c>
      <c r="J40" s="4" t="str">
        <f t="shared" si="0"/>
        <v>KR01-038</v>
      </c>
      <c r="K40" s="125" t="s">
        <v>280</v>
      </c>
      <c r="L40" s="127" t="s">
        <v>977</v>
      </c>
      <c r="M40" s="126" t="s">
        <v>69</v>
      </c>
      <c r="N40" s="131" t="s">
        <v>1933</v>
      </c>
      <c r="O40" s="128"/>
      <c r="P40" s="143">
        <v>910000</v>
      </c>
      <c r="Q40" s="131" t="s">
        <v>1902</v>
      </c>
      <c r="R40" s="124" t="s">
        <v>1938</v>
      </c>
      <c r="S40" s="126"/>
    </row>
    <row r="41" spans="1:19" s="130" customFormat="1" x14ac:dyDescent="0.25">
      <c r="A41" s="14">
        <v>39</v>
      </c>
      <c r="B41" s="125" t="s">
        <v>432</v>
      </c>
      <c r="C41" s="126" t="s">
        <v>1039</v>
      </c>
      <c r="D41" s="126" t="s">
        <v>65</v>
      </c>
      <c r="E41" s="125" t="s">
        <v>280</v>
      </c>
      <c r="F41" s="125" t="s">
        <v>8</v>
      </c>
      <c r="G41" s="126" t="s">
        <v>325</v>
      </c>
      <c r="H41" s="124" t="s">
        <v>83</v>
      </c>
      <c r="I41" s="14">
        <v>39</v>
      </c>
      <c r="J41" s="4" t="str">
        <f t="shared" si="0"/>
        <v>KR01-039</v>
      </c>
      <c r="K41" s="125" t="s">
        <v>280</v>
      </c>
      <c r="L41" s="127" t="s">
        <v>977</v>
      </c>
      <c r="M41" s="126" t="s">
        <v>69</v>
      </c>
      <c r="N41" s="131" t="s">
        <v>1932</v>
      </c>
      <c r="O41" s="128"/>
      <c r="P41" s="143">
        <v>910000</v>
      </c>
      <c r="Q41" s="131" t="s">
        <v>1902</v>
      </c>
      <c r="R41" s="124" t="s">
        <v>1939</v>
      </c>
      <c r="S41" s="126"/>
    </row>
    <row r="42" spans="1:19" s="130" customFormat="1" x14ac:dyDescent="0.25">
      <c r="A42" s="14">
        <v>40</v>
      </c>
      <c r="B42" s="125" t="s">
        <v>432</v>
      </c>
      <c r="C42" s="126" t="s">
        <v>1039</v>
      </c>
      <c r="D42" s="126" t="s">
        <v>65</v>
      </c>
      <c r="E42" s="125" t="s">
        <v>280</v>
      </c>
      <c r="F42" s="125" t="s">
        <v>8</v>
      </c>
      <c r="G42" s="126" t="s">
        <v>325</v>
      </c>
      <c r="H42" s="124" t="s">
        <v>84</v>
      </c>
      <c r="I42" s="14">
        <v>40</v>
      </c>
      <c r="J42" s="4" t="str">
        <f t="shared" si="0"/>
        <v>KR01-040</v>
      </c>
      <c r="K42" s="125" t="s">
        <v>280</v>
      </c>
      <c r="L42" s="127" t="s">
        <v>977</v>
      </c>
      <c r="M42" s="126" t="s">
        <v>69</v>
      </c>
      <c r="N42" s="131" t="s">
        <v>1932</v>
      </c>
      <c r="O42" s="128"/>
      <c r="P42" s="143">
        <v>910000</v>
      </c>
      <c r="Q42" s="131" t="s">
        <v>1902</v>
      </c>
      <c r="R42" s="124" t="s">
        <v>1940</v>
      </c>
      <c r="S42" s="126"/>
    </row>
    <row r="43" spans="1:19" x14ac:dyDescent="0.25">
      <c r="A43" s="14">
        <v>41</v>
      </c>
      <c r="B43" s="4" t="s">
        <v>432</v>
      </c>
      <c r="C43" s="3" t="s">
        <v>1039</v>
      </c>
      <c r="D43" s="3" t="s">
        <v>65</v>
      </c>
      <c r="E43" s="4" t="s">
        <v>435</v>
      </c>
      <c r="F43" s="4" t="s">
        <v>1005</v>
      </c>
      <c r="G43" s="3" t="s">
        <v>326</v>
      </c>
      <c r="H43" s="14" t="s">
        <v>37</v>
      </c>
      <c r="I43" s="14">
        <v>41</v>
      </c>
      <c r="J43" s="4" t="str">
        <f t="shared" si="0"/>
        <v>KR02-001</v>
      </c>
      <c r="K43" s="4" t="s">
        <v>435</v>
      </c>
      <c r="L43" s="20" t="s">
        <v>211</v>
      </c>
      <c r="M43" s="3" t="s">
        <v>69</v>
      </c>
      <c r="N43" s="3">
        <v>2019</v>
      </c>
      <c r="O43" s="5"/>
      <c r="P43" s="64">
        <v>1200000</v>
      </c>
      <c r="Q43" s="3" t="s">
        <v>214</v>
      </c>
      <c r="R43" s="14" t="s">
        <v>1426</v>
      </c>
      <c r="S43" s="3"/>
    </row>
    <row r="44" spans="1:19" x14ac:dyDescent="0.25">
      <c r="A44" s="14">
        <v>42</v>
      </c>
      <c r="B44" s="4" t="s">
        <v>432</v>
      </c>
      <c r="C44" s="3" t="s">
        <v>1039</v>
      </c>
      <c r="D44" s="3" t="s">
        <v>65</v>
      </c>
      <c r="E44" s="4" t="s">
        <v>435</v>
      </c>
      <c r="F44" s="4" t="s">
        <v>1005</v>
      </c>
      <c r="G44" s="3" t="s">
        <v>326</v>
      </c>
      <c r="H44" s="14" t="s">
        <v>38</v>
      </c>
      <c r="I44" s="14">
        <v>42</v>
      </c>
      <c r="J44" s="4" t="str">
        <f t="shared" si="0"/>
        <v>KR02-002</v>
      </c>
      <c r="K44" s="4" t="s">
        <v>435</v>
      </c>
      <c r="L44" s="20" t="s">
        <v>211</v>
      </c>
      <c r="M44" s="3" t="s">
        <v>69</v>
      </c>
      <c r="N44" s="3">
        <v>2019</v>
      </c>
      <c r="O44" s="5"/>
      <c r="P44" s="64">
        <v>1200000</v>
      </c>
      <c r="Q44" s="3" t="s">
        <v>214</v>
      </c>
      <c r="R44" s="14" t="s">
        <v>1427</v>
      </c>
      <c r="S44" s="3"/>
    </row>
    <row r="45" spans="1:19" x14ac:dyDescent="0.25">
      <c r="A45" s="14">
        <v>43</v>
      </c>
      <c r="B45" s="4" t="s">
        <v>432</v>
      </c>
      <c r="C45" s="3" t="s">
        <v>1039</v>
      </c>
      <c r="D45" s="3" t="s">
        <v>65</v>
      </c>
      <c r="E45" s="4" t="s">
        <v>435</v>
      </c>
      <c r="F45" s="4" t="s">
        <v>1005</v>
      </c>
      <c r="G45" s="3" t="s">
        <v>326</v>
      </c>
      <c r="H45" s="14" t="s">
        <v>39</v>
      </c>
      <c r="I45" s="14">
        <v>43</v>
      </c>
      <c r="J45" s="4" t="str">
        <f t="shared" si="0"/>
        <v>KR02-003</v>
      </c>
      <c r="K45" s="4" t="s">
        <v>435</v>
      </c>
      <c r="L45" s="20" t="s">
        <v>211</v>
      </c>
      <c r="M45" s="3" t="s">
        <v>69</v>
      </c>
      <c r="N45" s="3">
        <v>2019</v>
      </c>
      <c r="O45" s="5"/>
      <c r="P45" s="64">
        <v>1200000</v>
      </c>
      <c r="Q45" s="3" t="s">
        <v>214</v>
      </c>
      <c r="R45" s="14" t="s">
        <v>1428</v>
      </c>
      <c r="S45" s="3"/>
    </row>
    <row r="46" spans="1:19" x14ac:dyDescent="0.25">
      <c r="A46" s="14">
        <v>44</v>
      </c>
      <c r="B46" s="4" t="s">
        <v>432</v>
      </c>
      <c r="C46" s="3" t="s">
        <v>1039</v>
      </c>
      <c r="D46" s="3" t="s">
        <v>65</v>
      </c>
      <c r="E46" s="4" t="s">
        <v>435</v>
      </c>
      <c r="F46" s="4" t="s">
        <v>1005</v>
      </c>
      <c r="G46" s="3" t="s">
        <v>326</v>
      </c>
      <c r="H46" s="14" t="s">
        <v>40</v>
      </c>
      <c r="I46" s="14">
        <v>44</v>
      </c>
      <c r="J46" s="4" t="str">
        <f t="shared" si="0"/>
        <v>KR02-004</v>
      </c>
      <c r="K46" s="4" t="s">
        <v>435</v>
      </c>
      <c r="L46" s="20" t="s">
        <v>211</v>
      </c>
      <c r="M46" s="3" t="s">
        <v>69</v>
      </c>
      <c r="N46" s="3">
        <v>2019</v>
      </c>
      <c r="O46" s="5"/>
      <c r="P46" s="64">
        <v>1200000</v>
      </c>
      <c r="Q46" s="3" t="s">
        <v>214</v>
      </c>
      <c r="R46" s="14" t="s">
        <v>1429</v>
      </c>
      <c r="S46" s="3"/>
    </row>
    <row r="47" spans="1:19" x14ac:dyDescent="0.25">
      <c r="A47" s="14">
        <v>45</v>
      </c>
      <c r="B47" s="4" t="s">
        <v>432</v>
      </c>
      <c r="C47" s="3" t="s">
        <v>1039</v>
      </c>
      <c r="D47" s="3" t="s">
        <v>65</v>
      </c>
      <c r="E47" s="4" t="s">
        <v>435</v>
      </c>
      <c r="F47" s="4" t="s">
        <v>1005</v>
      </c>
      <c r="G47" s="3" t="s">
        <v>326</v>
      </c>
      <c r="H47" s="14" t="s">
        <v>41</v>
      </c>
      <c r="I47" s="14">
        <v>45</v>
      </c>
      <c r="J47" s="4" t="str">
        <f t="shared" si="0"/>
        <v>KR02-005</v>
      </c>
      <c r="K47" s="4" t="s">
        <v>435</v>
      </c>
      <c r="L47" s="20" t="s">
        <v>211</v>
      </c>
      <c r="M47" s="3" t="s">
        <v>69</v>
      </c>
      <c r="N47" s="3">
        <v>2019</v>
      </c>
      <c r="O47" s="5"/>
      <c r="P47" s="64">
        <v>1200000</v>
      </c>
      <c r="Q47" s="3" t="s">
        <v>214</v>
      </c>
      <c r="R47" s="14" t="s">
        <v>1430</v>
      </c>
      <c r="S47" s="3"/>
    </row>
    <row r="48" spans="1:19" x14ac:dyDescent="0.25">
      <c r="A48" s="14">
        <v>46</v>
      </c>
      <c r="B48" s="4" t="s">
        <v>432</v>
      </c>
      <c r="C48" s="3" t="s">
        <v>1039</v>
      </c>
      <c r="D48" s="3" t="s">
        <v>65</v>
      </c>
      <c r="E48" s="4" t="s">
        <v>435</v>
      </c>
      <c r="F48" s="4" t="s">
        <v>1005</v>
      </c>
      <c r="G48" s="3" t="s">
        <v>326</v>
      </c>
      <c r="H48" s="14" t="s">
        <v>42</v>
      </c>
      <c r="I48" s="14">
        <v>46</v>
      </c>
      <c r="J48" s="4" t="str">
        <f t="shared" si="0"/>
        <v>KR02-006</v>
      </c>
      <c r="K48" s="4" t="s">
        <v>435</v>
      </c>
      <c r="L48" s="20" t="s">
        <v>211</v>
      </c>
      <c r="M48" s="3" t="s">
        <v>69</v>
      </c>
      <c r="N48" s="3">
        <v>2019</v>
      </c>
      <c r="O48" s="5"/>
      <c r="P48" s="64">
        <v>1200000</v>
      </c>
      <c r="Q48" s="3" t="s">
        <v>214</v>
      </c>
      <c r="R48" s="14" t="s">
        <v>1431</v>
      </c>
      <c r="S48" s="3"/>
    </row>
    <row r="49" spans="1:19" x14ac:dyDescent="0.25">
      <c r="A49" s="14">
        <v>47</v>
      </c>
      <c r="B49" s="4" t="s">
        <v>432</v>
      </c>
      <c r="C49" s="3" t="s">
        <v>1039</v>
      </c>
      <c r="D49" s="3" t="s">
        <v>65</v>
      </c>
      <c r="E49" s="4" t="s">
        <v>435</v>
      </c>
      <c r="F49" s="4" t="s">
        <v>1005</v>
      </c>
      <c r="G49" s="3" t="s">
        <v>326</v>
      </c>
      <c r="H49" s="14" t="s">
        <v>43</v>
      </c>
      <c r="I49" s="14">
        <v>47</v>
      </c>
      <c r="J49" s="4" t="str">
        <f t="shared" si="0"/>
        <v>KR02-007</v>
      </c>
      <c r="K49" s="4" t="s">
        <v>435</v>
      </c>
      <c r="L49" s="20" t="s">
        <v>437</v>
      </c>
      <c r="M49" s="3" t="s">
        <v>69</v>
      </c>
      <c r="N49" s="3">
        <v>2021</v>
      </c>
      <c r="O49" s="5"/>
      <c r="P49" s="64">
        <v>1200000</v>
      </c>
      <c r="Q49" s="3" t="s">
        <v>214</v>
      </c>
      <c r="R49" s="14" t="s">
        <v>1448</v>
      </c>
      <c r="S49" s="3"/>
    </row>
    <row r="50" spans="1:19" x14ac:dyDescent="0.25">
      <c r="A50" s="14">
        <v>48</v>
      </c>
      <c r="B50" s="4" t="s">
        <v>432</v>
      </c>
      <c r="C50" s="3" t="s">
        <v>1039</v>
      </c>
      <c r="D50" s="3" t="s">
        <v>65</v>
      </c>
      <c r="E50" s="4" t="s">
        <v>435</v>
      </c>
      <c r="F50" s="4" t="s">
        <v>1005</v>
      </c>
      <c r="G50" s="3" t="s">
        <v>326</v>
      </c>
      <c r="H50" s="14" t="s">
        <v>44</v>
      </c>
      <c r="I50" s="14">
        <v>48</v>
      </c>
      <c r="J50" s="4" t="str">
        <f t="shared" si="0"/>
        <v>KR02-008</v>
      </c>
      <c r="K50" s="4" t="s">
        <v>435</v>
      </c>
      <c r="L50" s="20" t="s">
        <v>437</v>
      </c>
      <c r="M50" s="3" t="s">
        <v>69</v>
      </c>
      <c r="N50" s="3">
        <v>2021</v>
      </c>
      <c r="O50" s="5"/>
      <c r="P50" s="64">
        <v>1200000</v>
      </c>
      <c r="Q50" s="3" t="s">
        <v>214</v>
      </c>
      <c r="R50" s="14" t="s">
        <v>1449</v>
      </c>
      <c r="S50" s="3"/>
    </row>
    <row r="51" spans="1:19" x14ac:dyDescent="0.25">
      <c r="A51" s="14">
        <v>49</v>
      </c>
      <c r="B51" s="4" t="s">
        <v>432</v>
      </c>
      <c r="C51" s="3" t="s">
        <v>1039</v>
      </c>
      <c r="D51" s="3" t="s">
        <v>65</v>
      </c>
      <c r="E51" s="4" t="s">
        <v>435</v>
      </c>
      <c r="F51" s="4" t="s">
        <v>1005</v>
      </c>
      <c r="G51" s="3" t="s">
        <v>326</v>
      </c>
      <c r="H51" s="14" t="s">
        <v>45</v>
      </c>
      <c r="I51" s="14">
        <v>49</v>
      </c>
      <c r="J51" s="4" t="str">
        <f t="shared" si="0"/>
        <v>KR02-009</v>
      </c>
      <c r="K51" s="4" t="s">
        <v>435</v>
      </c>
      <c r="L51" s="20" t="s">
        <v>437</v>
      </c>
      <c r="M51" s="3" t="s">
        <v>69</v>
      </c>
      <c r="N51" s="3">
        <v>2021</v>
      </c>
      <c r="O51" s="5"/>
      <c r="P51" s="64">
        <v>1200000</v>
      </c>
      <c r="Q51" s="3" t="s">
        <v>214</v>
      </c>
      <c r="R51" s="14" t="s">
        <v>1450</v>
      </c>
      <c r="S51" s="3"/>
    </row>
    <row r="52" spans="1:19" x14ac:dyDescent="0.25">
      <c r="A52" s="14">
        <v>50</v>
      </c>
      <c r="B52" s="4" t="s">
        <v>432</v>
      </c>
      <c r="C52" s="3" t="s">
        <v>1039</v>
      </c>
      <c r="D52" s="3" t="s">
        <v>65</v>
      </c>
      <c r="E52" s="4" t="s">
        <v>435</v>
      </c>
      <c r="F52" s="4" t="s">
        <v>1005</v>
      </c>
      <c r="G52" s="3" t="s">
        <v>326</v>
      </c>
      <c r="H52" s="14" t="s">
        <v>46</v>
      </c>
      <c r="I52" s="14">
        <v>50</v>
      </c>
      <c r="J52" s="4" t="str">
        <f t="shared" si="0"/>
        <v>KR02-010</v>
      </c>
      <c r="K52" s="4" t="s">
        <v>435</v>
      </c>
      <c r="L52" s="20" t="s">
        <v>437</v>
      </c>
      <c r="M52" s="3" t="s">
        <v>69</v>
      </c>
      <c r="N52" s="3">
        <v>2021</v>
      </c>
      <c r="O52" s="5"/>
      <c r="P52" s="64">
        <v>1200000</v>
      </c>
      <c r="Q52" s="3" t="s">
        <v>214</v>
      </c>
      <c r="R52" s="14" t="s">
        <v>1451</v>
      </c>
      <c r="S52" s="3"/>
    </row>
    <row r="53" spans="1:19" x14ac:dyDescent="0.25">
      <c r="A53" s="14">
        <v>51</v>
      </c>
      <c r="B53" s="4" t="s">
        <v>432</v>
      </c>
      <c r="C53" s="3" t="s">
        <v>1039</v>
      </c>
      <c r="D53" s="3" t="s">
        <v>65</v>
      </c>
      <c r="E53" s="4" t="s">
        <v>435</v>
      </c>
      <c r="F53" s="4" t="s">
        <v>1005</v>
      </c>
      <c r="G53" s="3" t="s">
        <v>326</v>
      </c>
      <c r="H53" s="14" t="s">
        <v>47</v>
      </c>
      <c r="I53" s="14">
        <v>51</v>
      </c>
      <c r="J53" s="4" t="str">
        <f t="shared" si="0"/>
        <v>KR02-011</v>
      </c>
      <c r="K53" s="4" t="s">
        <v>435</v>
      </c>
      <c r="L53" s="20" t="s">
        <v>437</v>
      </c>
      <c r="M53" s="3" t="s">
        <v>69</v>
      </c>
      <c r="N53" s="3">
        <v>2021</v>
      </c>
      <c r="O53" s="5"/>
      <c r="P53" s="64">
        <v>1200000</v>
      </c>
      <c r="Q53" s="3" t="s">
        <v>214</v>
      </c>
      <c r="R53" s="14" t="s">
        <v>1452</v>
      </c>
      <c r="S53" s="3"/>
    </row>
    <row r="54" spans="1:19" x14ac:dyDescent="0.25">
      <c r="A54" s="14">
        <v>52</v>
      </c>
      <c r="B54" s="4" t="s">
        <v>432</v>
      </c>
      <c r="C54" s="3" t="s">
        <v>1039</v>
      </c>
      <c r="D54" s="3" t="s">
        <v>65</v>
      </c>
      <c r="E54" s="4" t="s">
        <v>435</v>
      </c>
      <c r="F54" s="4" t="s">
        <v>1005</v>
      </c>
      <c r="G54" s="3" t="s">
        <v>326</v>
      </c>
      <c r="H54" s="14" t="s">
        <v>48</v>
      </c>
      <c r="I54" s="14">
        <v>52</v>
      </c>
      <c r="J54" s="4" t="str">
        <f t="shared" si="0"/>
        <v>KR02-012</v>
      </c>
      <c r="K54" s="4" t="s">
        <v>435</v>
      </c>
      <c r="L54" s="20" t="s">
        <v>437</v>
      </c>
      <c r="M54" s="3" t="s">
        <v>69</v>
      </c>
      <c r="N54" s="3">
        <v>2021</v>
      </c>
      <c r="O54" s="5"/>
      <c r="P54" s="64">
        <v>1200000</v>
      </c>
      <c r="Q54" s="3" t="s">
        <v>214</v>
      </c>
      <c r="R54" s="14" t="s">
        <v>1453</v>
      </c>
      <c r="S54" s="3"/>
    </row>
    <row r="55" spans="1:19" x14ac:dyDescent="0.25">
      <c r="A55" s="14">
        <v>53</v>
      </c>
      <c r="B55" s="4" t="s">
        <v>432</v>
      </c>
      <c r="C55" s="3" t="s">
        <v>1039</v>
      </c>
      <c r="D55" s="3" t="s">
        <v>65</v>
      </c>
      <c r="E55" s="4" t="s">
        <v>435</v>
      </c>
      <c r="F55" s="4" t="s">
        <v>1005</v>
      </c>
      <c r="G55" s="3" t="s">
        <v>326</v>
      </c>
      <c r="H55" s="14" t="s">
        <v>49</v>
      </c>
      <c r="I55" s="14">
        <v>53</v>
      </c>
      <c r="J55" s="4" t="str">
        <f t="shared" si="0"/>
        <v>KR02-013</v>
      </c>
      <c r="K55" s="4" t="s">
        <v>435</v>
      </c>
      <c r="L55" s="20" t="s">
        <v>437</v>
      </c>
      <c r="M55" s="3" t="s">
        <v>69</v>
      </c>
      <c r="N55" s="3">
        <v>2021</v>
      </c>
      <c r="O55" s="5"/>
      <c r="P55" s="64">
        <v>1200000</v>
      </c>
      <c r="Q55" s="3" t="s">
        <v>214</v>
      </c>
      <c r="R55" s="14" t="s">
        <v>1454</v>
      </c>
      <c r="S55" s="3"/>
    </row>
    <row r="56" spans="1:19" x14ac:dyDescent="0.25">
      <c r="A56" s="14">
        <v>54</v>
      </c>
      <c r="B56" s="4" t="s">
        <v>432</v>
      </c>
      <c r="C56" s="3" t="s">
        <v>1039</v>
      </c>
      <c r="D56" s="3" t="s">
        <v>65</v>
      </c>
      <c r="E56" s="4" t="s">
        <v>435</v>
      </c>
      <c r="F56" s="4" t="s">
        <v>1005</v>
      </c>
      <c r="G56" s="3" t="s">
        <v>326</v>
      </c>
      <c r="H56" s="14" t="s">
        <v>50</v>
      </c>
      <c r="I56" s="14">
        <v>54</v>
      </c>
      <c r="J56" s="4" t="str">
        <f t="shared" si="0"/>
        <v>KR02-014</v>
      </c>
      <c r="K56" s="4" t="s">
        <v>435</v>
      </c>
      <c r="L56" s="20" t="s">
        <v>437</v>
      </c>
      <c r="M56" s="3" t="s">
        <v>69</v>
      </c>
      <c r="N56" s="3">
        <v>2021</v>
      </c>
      <c r="O56" s="5"/>
      <c r="P56" s="64">
        <v>1200000</v>
      </c>
      <c r="Q56" s="3" t="s">
        <v>214</v>
      </c>
      <c r="R56" s="14" t="s">
        <v>1455</v>
      </c>
      <c r="S56" s="3"/>
    </row>
    <row r="57" spans="1:19" x14ac:dyDescent="0.25">
      <c r="A57" s="14">
        <v>55</v>
      </c>
      <c r="B57" s="4" t="s">
        <v>432</v>
      </c>
      <c r="C57" s="3" t="s">
        <v>1039</v>
      </c>
      <c r="D57" s="3" t="s">
        <v>65</v>
      </c>
      <c r="E57" s="4" t="s">
        <v>435</v>
      </c>
      <c r="F57" s="4" t="s">
        <v>1005</v>
      </c>
      <c r="G57" s="3" t="s">
        <v>326</v>
      </c>
      <c r="H57" s="14" t="s">
        <v>51</v>
      </c>
      <c r="I57" s="14">
        <v>55</v>
      </c>
      <c r="J57" s="4" t="str">
        <f t="shared" si="0"/>
        <v>KR02-015</v>
      </c>
      <c r="K57" s="4" t="s">
        <v>435</v>
      </c>
      <c r="L57" s="20" t="s">
        <v>990</v>
      </c>
      <c r="M57" s="3" t="s">
        <v>69</v>
      </c>
      <c r="N57" s="3">
        <v>2019</v>
      </c>
      <c r="O57" s="5"/>
      <c r="P57" s="64">
        <v>1200000</v>
      </c>
      <c r="Q57" s="3" t="s">
        <v>214</v>
      </c>
      <c r="R57" s="14" t="s">
        <v>1557</v>
      </c>
      <c r="S57" s="3"/>
    </row>
    <row r="58" spans="1:19" x14ac:dyDescent="0.25">
      <c r="A58" s="14">
        <v>56</v>
      </c>
      <c r="B58" s="4" t="s">
        <v>432</v>
      </c>
      <c r="C58" s="3" t="s">
        <v>1039</v>
      </c>
      <c r="D58" s="3" t="s">
        <v>65</v>
      </c>
      <c r="E58" s="4" t="s">
        <v>435</v>
      </c>
      <c r="F58" s="4" t="s">
        <v>1005</v>
      </c>
      <c r="G58" s="3" t="s">
        <v>326</v>
      </c>
      <c r="H58" s="14" t="s">
        <v>52</v>
      </c>
      <c r="I58" s="14">
        <v>56</v>
      </c>
      <c r="J58" s="4" t="str">
        <f t="shared" si="0"/>
        <v>KR02-016</v>
      </c>
      <c r="K58" s="4" t="s">
        <v>435</v>
      </c>
      <c r="L58" s="20" t="s">
        <v>990</v>
      </c>
      <c r="M58" s="3" t="s">
        <v>69</v>
      </c>
      <c r="N58" s="3">
        <v>2019</v>
      </c>
      <c r="O58" s="5"/>
      <c r="P58" s="64">
        <v>1200000</v>
      </c>
      <c r="Q58" s="3" t="s">
        <v>214</v>
      </c>
      <c r="R58" s="14" t="s">
        <v>1558</v>
      </c>
      <c r="S58" s="3"/>
    </row>
    <row r="59" spans="1:19" x14ac:dyDescent="0.25">
      <c r="A59" s="14">
        <v>57</v>
      </c>
      <c r="B59" s="4" t="s">
        <v>432</v>
      </c>
      <c r="C59" s="3" t="s">
        <v>1039</v>
      </c>
      <c r="D59" s="3" t="s">
        <v>65</v>
      </c>
      <c r="E59" s="4" t="s">
        <v>435</v>
      </c>
      <c r="F59" s="4" t="s">
        <v>1005</v>
      </c>
      <c r="G59" s="3" t="s">
        <v>326</v>
      </c>
      <c r="H59" s="14" t="s">
        <v>53</v>
      </c>
      <c r="I59" s="14">
        <v>57</v>
      </c>
      <c r="J59" s="4" t="str">
        <f t="shared" si="0"/>
        <v>KR02-017</v>
      </c>
      <c r="K59" s="4" t="s">
        <v>435</v>
      </c>
      <c r="L59" s="20" t="s">
        <v>990</v>
      </c>
      <c r="M59" s="3" t="s">
        <v>69</v>
      </c>
      <c r="N59" s="3">
        <v>2019</v>
      </c>
      <c r="O59" s="5"/>
      <c r="P59" s="64">
        <v>1200000</v>
      </c>
      <c r="Q59" s="3" t="s">
        <v>214</v>
      </c>
      <c r="R59" s="14" t="s">
        <v>1559</v>
      </c>
      <c r="S59" s="3"/>
    </row>
    <row r="60" spans="1:19" x14ac:dyDescent="0.25">
      <c r="A60" s="14">
        <v>58</v>
      </c>
      <c r="B60" s="4" t="s">
        <v>432</v>
      </c>
      <c r="C60" s="3" t="s">
        <v>1039</v>
      </c>
      <c r="D60" s="3" t="s">
        <v>65</v>
      </c>
      <c r="E60" s="4" t="s">
        <v>435</v>
      </c>
      <c r="F60" s="4" t="s">
        <v>1005</v>
      </c>
      <c r="G60" s="3" t="s">
        <v>326</v>
      </c>
      <c r="H60" s="14" t="s">
        <v>54</v>
      </c>
      <c r="I60" s="14">
        <v>58</v>
      </c>
      <c r="J60" s="4" t="str">
        <f t="shared" si="0"/>
        <v>KR02-018</v>
      </c>
      <c r="K60" s="4" t="s">
        <v>435</v>
      </c>
      <c r="L60" s="20" t="s">
        <v>990</v>
      </c>
      <c r="M60" s="3" t="s">
        <v>69</v>
      </c>
      <c r="N60" s="3">
        <v>2019</v>
      </c>
      <c r="O60" s="5"/>
      <c r="P60" s="64">
        <v>1200000</v>
      </c>
      <c r="Q60" s="3" t="s">
        <v>214</v>
      </c>
      <c r="R60" s="14" t="s">
        <v>1560</v>
      </c>
      <c r="S60" s="3"/>
    </row>
    <row r="61" spans="1:19" x14ac:dyDescent="0.25">
      <c r="A61" s="14">
        <v>59</v>
      </c>
      <c r="B61" s="4" t="s">
        <v>432</v>
      </c>
      <c r="C61" s="3" t="s">
        <v>1039</v>
      </c>
      <c r="D61" s="3" t="s">
        <v>65</v>
      </c>
      <c r="E61" s="4" t="s">
        <v>753</v>
      </c>
      <c r="F61" s="4" t="s">
        <v>834</v>
      </c>
      <c r="G61" s="3" t="s">
        <v>327</v>
      </c>
      <c r="H61" s="14" t="s">
        <v>37</v>
      </c>
      <c r="I61" s="14">
        <v>59</v>
      </c>
      <c r="J61" s="4" t="str">
        <f t="shared" si="0"/>
        <v>KR03-001</v>
      </c>
      <c r="K61" s="4" t="s">
        <v>753</v>
      </c>
      <c r="L61" s="20" t="s">
        <v>981</v>
      </c>
      <c r="M61" s="3" t="s">
        <v>69</v>
      </c>
      <c r="N61" s="3">
        <v>2021</v>
      </c>
      <c r="O61" s="5"/>
      <c r="P61" s="64">
        <v>1400000</v>
      </c>
      <c r="Q61" s="3" t="s">
        <v>214</v>
      </c>
      <c r="R61" s="14" t="s">
        <v>1525</v>
      </c>
      <c r="S61" s="3"/>
    </row>
    <row r="62" spans="1:19" x14ac:dyDescent="0.25">
      <c r="A62" s="14">
        <v>60</v>
      </c>
      <c r="B62" s="4" t="s">
        <v>432</v>
      </c>
      <c r="C62" s="3" t="s">
        <v>1039</v>
      </c>
      <c r="D62" s="3" t="s">
        <v>65</v>
      </c>
      <c r="E62" s="4" t="s">
        <v>753</v>
      </c>
      <c r="F62" s="4" t="s">
        <v>834</v>
      </c>
      <c r="G62" s="3" t="s">
        <v>327</v>
      </c>
      <c r="H62" s="14" t="s">
        <v>38</v>
      </c>
      <c r="I62" s="14">
        <v>60</v>
      </c>
      <c r="J62" s="4" t="str">
        <f t="shared" si="0"/>
        <v>KR03-002</v>
      </c>
      <c r="K62" s="4" t="s">
        <v>753</v>
      </c>
      <c r="L62" s="20" t="s">
        <v>988</v>
      </c>
      <c r="M62" s="3" t="s">
        <v>69</v>
      </c>
      <c r="N62" s="3">
        <v>2021</v>
      </c>
      <c r="O62" s="5"/>
      <c r="P62" s="64">
        <v>1400000</v>
      </c>
      <c r="Q62" s="3" t="s">
        <v>214</v>
      </c>
      <c r="R62" s="14" t="s">
        <v>1553</v>
      </c>
      <c r="S62" s="3"/>
    </row>
    <row r="63" spans="1:19" x14ac:dyDescent="0.25">
      <c r="A63" s="14">
        <v>61</v>
      </c>
      <c r="B63" s="4" t="s">
        <v>432</v>
      </c>
      <c r="C63" s="3" t="s">
        <v>1039</v>
      </c>
      <c r="D63" s="3" t="s">
        <v>65</v>
      </c>
      <c r="E63" s="4" t="s">
        <v>753</v>
      </c>
      <c r="F63" s="4" t="s">
        <v>834</v>
      </c>
      <c r="G63" s="3" t="s">
        <v>327</v>
      </c>
      <c r="H63" s="14" t="s">
        <v>39</v>
      </c>
      <c r="I63" s="14">
        <v>61</v>
      </c>
      <c r="J63" s="4" t="str">
        <f t="shared" si="0"/>
        <v>KR03-003</v>
      </c>
      <c r="K63" s="4" t="s">
        <v>753</v>
      </c>
      <c r="L63" s="20" t="s">
        <v>989</v>
      </c>
      <c r="M63" s="3" t="s">
        <v>69</v>
      </c>
      <c r="N63" s="3">
        <v>2021</v>
      </c>
      <c r="O63" s="5"/>
      <c r="P63" s="64">
        <v>1400000</v>
      </c>
      <c r="Q63" s="3" t="s">
        <v>214</v>
      </c>
      <c r="R63" s="14" t="s">
        <v>1555</v>
      </c>
      <c r="S63" s="3"/>
    </row>
    <row r="64" spans="1:19" x14ac:dyDescent="0.25">
      <c r="A64" s="14">
        <v>62</v>
      </c>
      <c r="B64" s="4" t="s">
        <v>432</v>
      </c>
      <c r="C64" s="3" t="s">
        <v>1039</v>
      </c>
      <c r="D64" s="3" t="s">
        <v>65</v>
      </c>
      <c r="E64" s="4" t="s">
        <v>753</v>
      </c>
      <c r="F64" s="4" t="s">
        <v>834</v>
      </c>
      <c r="G64" s="3" t="s">
        <v>327</v>
      </c>
      <c r="H64" s="14" t="s">
        <v>40</v>
      </c>
      <c r="I64" s="14">
        <v>62</v>
      </c>
      <c r="J64" s="4" t="str">
        <f t="shared" si="0"/>
        <v>KR03-004</v>
      </c>
      <c r="K64" s="4" t="s">
        <v>753</v>
      </c>
      <c r="L64" s="20" t="s">
        <v>990</v>
      </c>
      <c r="M64" s="3" t="s">
        <v>69</v>
      </c>
      <c r="N64" s="3">
        <v>2021</v>
      </c>
      <c r="O64" s="5"/>
      <c r="P64" s="64">
        <v>1400000</v>
      </c>
      <c r="Q64" s="3" t="s">
        <v>214</v>
      </c>
      <c r="R64" s="14" t="s">
        <v>1561</v>
      </c>
      <c r="S64" s="3"/>
    </row>
    <row r="65" spans="1:19" x14ac:dyDescent="0.25">
      <c r="A65" s="14">
        <v>63</v>
      </c>
      <c r="B65" s="4" t="s">
        <v>432</v>
      </c>
      <c r="C65" s="3" t="s">
        <v>1039</v>
      </c>
      <c r="D65" s="3" t="s">
        <v>65</v>
      </c>
      <c r="E65" s="4" t="s">
        <v>753</v>
      </c>
      <c r="F65" s="4" t="s">
        <v>834</v>
      </c>
      <c r="G65" s="3" t="s">
        <v>327</v>
      </c>
      <c r="H65" s="14" t="s">
        <v>41</v>
      </c>
      <c r="I65" s="14">
        <v>63</v>
      </c>
      <c r="J65" s="4" t="str">
        <f t="shared" si="0"/>
        <v>KR03-005</v>
      </c>
      <c r="K65" s="4" t="s">
        <v>753</v>
      </c>
      <c r="L65" s="20" t="s">
        <v>1010</v>
      </c>
      <c r="M65" s="3" t="s">
        <v>69</v>
      </c>
      <c r="N65" s="3">
        <v>2022</v>
      </c>
      <c r="O65" s="5"/>
      <c r="P65" s="64">
        <v>1400000</v>
      </c>
      <c r="Q65" s="3" t="s">
        <v>214</v>
      </c>
      <c r="R65" s="14" t="s">
        <v>1562</v>
      </c>
      <c r="S65" s="3"/>
    </row>
    <row r="66" spans="1:19" x14ac:dyDescent="0.25">
      <c r="A66" s="14">
        <v>64</v>
      </c>
      <c r="B66" s="4" t="s">
        <v>432</v>
      </c>
      <c r="C66" s="3" t="s">
        <v>1039</v>
      </c>
      <c r="D66" s="3" t="s">
        <v>65</v>
      </c>
      <c r="E66" s="4" t="s">
        <v>753</v>
      </c>
      <c r="F66" s="4" t="s">
        <v>834</v>
      </c>
      <c r="G66" s="3" t="s">
        <v>327</v>
      </c>
      <c r="H66" s="14" t="s">
        <v>42</v>
      </c>
      <c r="I66" s="14">
        <v>64</v>
      </c>
      <c r="J66" s="4" t="str">
        <f t="shared" si="0"/>
        <v>KR03-006</v>
      </c>
      <c r="K66" s="4" t="s">
        <v>753</v>
      </c>
      <c r="L66" s="20" t="s">
        <v>1010</v>
      </c>
      <c r="M66" s="3" t="s">
        <v>69</v>
      </c>
      <c r="N66" s="3">
        <v>2022</v>
      </c>
      <c r="O66" s="5"/>
      <c r="P66" s="64">
        <v>1400000</v>
      </c>
      <c r="Q66" s="3" t="s">
        <v>214</v>
      </c>
      <c r="R66" s="14" t="s">
        <v>1563</v>
      </c>
      <c r="S66" s="3"/>
    </row>
    <row r="67" spans="1:19" x14ac:dyDescent="0.25">
      <c r="A67" s="14">
        <v>65</v>
      </c>
      <c r="B67" s="4" t="s">
        <v>432</v>
      </c>
      <c r="C67" s="3" t="s">
        <v>1039</v>
      </c>
      <c r="D67" s="3" t="s">
        <v>65</v>
      </c>
      <c r="E67" s="4" t="s">
        <v>753</v>
      </c>
      <c r="F67" s="4" t="s">
        <v>834</v>
      </c>
      <c r="G67" s="3" t="s">
        <v>327</v>
      </c>
      <c r="H67" s="14" t="s">
        <v>43</v>
      </c>
      <c r="I67" s="14">
        <v>65</v>
      </c>
      <c r="J67" s="4" t="str">
        <f t="shared" si="0"/>
        <v>KR03-007</v>
      </c>
      <c r="K67" s="4" t="s">
        <v>753</v>
      </c>
      <c r="L67" s="20" t="s">
        <v>1010</v>
      </c>
      <c r="M67" s="3" t="s">
        <v>69</v>
      </c>
      <c r="N67" s="3">
        <v>2022</v>
      </c>
      <c r="O67" s="5"/>
      <c r="P67" s="64">
        <v>1400000</v>
      </c>
      <c r="Q67" s="3" t="s">
        <v>214</v>
      </c>
      <c r="R67" s="14" t="s">
        <v>1564</v>
      </c>
      <c r="S67" s="3"/>
    </row>
    <row r="68" spans="1:19" x14ac:dyDescent="0.25">
      <c r="A68" s="14">
        <v>66</v>
      </c>
      <c r="B68" s="4" t="s">
        <v>432</v>
      </c>
      <c r="C68" s="3" t="s">
        <v>1039</v>
      </c>
      <c r="D68" s="3" t="s">
        <v>65</v>
      </c>
      <c r="E68" s="4" t="s">
        <v>436</v>
      </c>
      <c r="F68" s="4" t="s">
        <v>28</v>
      </c>
      <c r="G68" s="3" t="s">
        <v>328</v>
      </c>
      <c r="H68" s="14" t="s">
        <v>37</v>
      </c>
      <c r="I68" s="14">
        <v>66</v>
      </c>
      <c r="J68" s="4" t="str">
        <f t="shared" ref="J68:J131" si="1">_xlfn.CONCAT(G68,"-",H68)</f>
        <v>KR04-001</v>
      </c>
      <c r="K68" s="4" t="s">
        <v>436</v>
      </c>
      <c r="L68" s="20" t="s">
        <v>905</v>
      </c>
      <c r="M68" s="3" t="s">
        <v>69</v>
      </c>
      <c r="N68" s="3">
        <v>2021</v>
      </c>
      <c r="O68" s="5"/>
      <c r="P68" s="64">
        <v>520000</v>
      </c>
      <c r="Q68" s="3" t="s">
        <v>214</v>
      </c>
      <c r="R68" s="14" t="s">
        <v>1441</v>
      </c>
      <c r="S68" s="3"/>
    </row>
    <row r="69" spans="1:19" x14ac:dyDescent="0.25">
      <c r="A69" s="14">
        <v>67</v>
      </c>
      <c r="B69" s="4" t="s">
        <v>432</v>
      </c>
      <c r="C69" s="3" t="s">
        <v>1039</v>
      </c>
      <c r="D69" s="3" t="s">
        <v>65</v>
      </c>
      <c r="E69" s="4" t="s">
        <v>436</v>
      </c>
      <c r="F69" s="4" t="s">
        <v>28</v>
      </c>
      <c r="G69" s="3" t="s">
        <v>328</v>
      </c>
      <c r="H69" s="14" t="s">
        <v>38</v>
      </c>
      <c r="I69" s="14">
        <v>67</v>
      </c>
      <c r="J69" s="4" t="str">
        <f t="shared" si="1"/>
        <v>KR04-002</v>
      </c>
      <c r="K69" s="4" t="s">
        <v>436</v>
      </c>
      <c r="L69" s="20" t="s">
        <v>905</v>
      </c>
      <c r="M69" s="3" t="s">
        <v>69</v>
      </c>
      <c r="N69" s="3">
        <v>2021</v>
      </c>
      <c r="O69" s="5"/>
      <c r="P69" s="64">
        <v>520000</v>
      </c>
      <c r="Q69" s="3" t="s">
        <v>214</v>
      </c>
      <c r="R69" s="14" t="s">
        <v>1442</v>
      </c>
      <c r="S69" s="3"/>
    </row>
    <row r="70" spans="1:19" x14ac:dyDescent="0.25">
      <c r="A70" s="14">
        <v>68</v>
      </c>
      <c r="B70" s="4" t="s">
        <v>432</v>
      </c>
      <c r="C70" s="3" t="s">
        <v>1039</v>
      </c>
      <c r="D70" s="3" t="s">
        <v>65</v>
      </c>
      <c r="E70" s="4" t="s">
        <v>436</v>
      </c>
      <c r="F70" s="4" t="s">
        <v>28</v>
      </c>
      <c r="G70" s="3" t="s">
        <v>328</v>
      </c>
      <c r="H70" s="14" t="s">
        <v>39</v>
      </c>
      <c r="I70" s="14">
        <v>68</v>
      </c>
      <c r="J70" s="4" t="str">
        <f t="shared" si="1"/>
        <v>KR04-003</v>
      </c>
      <c r="K70" s="4" t="s">
        <v>436</v>
      </c>
      <c r="L70" s="20" t="s">
        <v>905</v>
      </c>
      <c r="M70" s="3" t="s">
        <v>69</v>
      </c>
      <c r="N70" s="3">
        <v>2021</v>
      </c>
      <c r="O70" s="5"/>
      <c r="P70" s="64">
        <v>520000</v>
      </c>
      <c r="Q70" s="3" t="s">
        <v>214</v>
      </c>
      <c r="R70" s="14" t="s">
        <v>1443</v>
      </c>
      <c r="S70" s="3"/>
    </row>
    <row r="71" spans="1:19" x14ac:dyDescent="0.25">
      <c r="A71" s="14">
        <v>69</v>
      </c>
      <c r="B71" s="4" t="s">
        <v>432</v>
      </c>
      <c r="C71" s="3" t="s">
        <v>1039</v>
      </c>
      <c r="D71" s="3" t="s">
        <v>65</v>
      </c>
      <c r="E71" s="4" t="s">
        <v>436</v>
      </c>
      <c r="F71" s="4" t="s">
        <v>28</v>
      </c>
      <c r="G71" s="3" t="s">
        <v>328</v>
      </c>
      <c r="H71" s="14" t="s">
        <v>40</v>
      </c>
      <c r="I71" s="14">
        <v>69</v>
      </c>
      <c r="J71" s="4" t="str">
        <f t="shared" si="1"/>
        <v>KR04-004</v>
      </c>
      <c r="K71" s="4" t="s">
        <v>436</v>
      </c>
      <c r="L71" s="20" t="s">
        <v>905</v>
      </c>
      <c r="M71" s="3" t="s">
        <v>69</v>
      </c>
      <c r="N71" s="3">
        <v>2021</v>
      </c>
      <c r="O71" s="5"/>
      <c r="P71" s="64">
        <v>520000</v>
      </c>
      <c r="Q71" s="3" t="s">
        <v>214</v>
      </c>
      <c r="R71" s="14" t="s">
        <v>1444</v>
      </c>
      <c r="S71" s="3"/>
    </row>
    <row r="72" spans="1:19" x14ac:dyDescent="0.25">
      <c r="A72" s="14">
        <v>70</v>
      </c>
      <c r="B72" s="4" t="s">
        <v>432</v>
      </c>
      <c r="C72" s="3" t="s">
        <v>1039</v>
      </c>
      <c r="D72" s="3" t="s">
        <v>65</v>
      </c>
      <c r="E72" s="4" t="s">
        <v>436</v>
      </c>
      <c r="F72" s="4" t="s">
        <v>28</v>
      </c>
      <c r="G72" s="3" t="s">
        <v>328</v>
      </c>
      <c r="H72" s="14" t="s">
        <v>41</v>
      </c>
      <c r="I72" s="14">
        <v>70</v>
      </c>
      <c r="J72" s="4" t="str">
        <f t="shared" si="1"/>
        <v>KR04-005</v>
      </c>
      <c r="K72" s="4" t="s">
        <v>436</v>
      </c>
      <c r="L72" s="20" t="s">
        <v>905</v>
      </c>
      <c r="M72" s="3" t="s">
        <v>69</v>
      </c>
      <c r="N72" s="3">
        <v>2021</v>
      </c>
      <c r="O72" s="5"/>
      <c r="P72" s="64">
        <v>520000</v>
      </c>
      <c r="Q72" s="3" t="s">
        <v>214</v>
      </c>
      <c r="R72" s="14" t="s">
        <v>1445</v>
      </c>
      <c r="S72" s="3"/>
    </row>
    <row r="73" spans="1:19" x14ac:dyDescent="0.25">
      <c r="A73" s="14">
        <v>71</v>
      </c>
      <c r="B73" s="4" t="s">
        <v>432</v>
      </c>
      <c r="C73" s="3" t="s">
        <v>1039</v>
      </c>
      <c r="D73" s="3" t="s">
        <v>65</v>
      </c>
      <c r="E73" s="4" t="s">
        <v>436</v>
      </c>
      <c r="F73" s="4" t="s">
        <v>28</v>
      </c>
      <c r="G73" s="3" t="s">
        <v>328</v>
      </c>
      <c r="H73" s="14" t="s">
        <v>42</v>
      </c>
      <c r="I73" s="14">
        <v>71</v>
      </c>
      <c r="J73" s="4" t="str">
        <f t="shared" si="1"/>
        <v>KR04-006</v>
      </c>
      <c r="K73" s="4" t="s">
        <v>436</v>
      </c>
      <c r="L73" s="20" t="s">
        <v>905</v>
      </c>
      <c r="M73" s="3" t="s">
        <v>69</v>
      </c>
      <c r="N73" s="3">
        <v>2021</v>
      </c>
      <c r="O73" s="5"/>
      <c r="P73" s="64">
        <v>520000</v>
      </c>
      <c r="Q73" s="3" t="s">
        <v>214</v>
      </c>
      <c r="R73" s="14" t="s">
        <v>1446</v>
      </c>
      <c r="S73" s="3"/>
    </row>
    <row r="74" spans="1:19" x14ac:dyDescent="0.25">
      <c r="A74" s="14">
        <v>72</v>
      </c>
      <c r="B74" s="4" t="s">
        <v>432</v>
      </c>
      <c r="C74" s="3" t="s">
        <v>1039</v>
      </c>
      <c r="D74" s="3" t="s">
        <v>65</v>
      </c>
      <c r="E74" s="4" t="s">
        <v>436</v>
      </c>
      <c r="F74" s="4" t="s">
        <v>28</v>
      </c>
      <c r="G74" s="3" t="s">
        <v>328</v>
      </c>
      <c r="H74" s="14" t="s">
        <v>51</v>
      </c>
      <c r="I74" s="14">
        <v>72</v>
      </c>
      <c r="J74" s="4" t="str">
        <f t="shared" si="1"/>
        <v>KR04-015</v>
      </c>
      <c r="K74" s="4" t="s">
        <v>436</v>
      </c>
      <c r="L74" s="20" t="s">
        <v>904</v>
      </c>
      <c r="M74" s="3" t="s">
        <v>69</v>
      </c>
      <c r="N74" s="3">
        <v>2021</v>
      </c>
      <c r="O74" s="5"/>
      <c r="P74" s="64">
        <v>520000</v>
      </c>
      <c r="Q74" s="3" t="s">
        <v>214</v>
      </c>
      <c r="R74" s="14" t="s">
        <v>1456</v>
      </c>
      <c r="S74" s="3"/>
    </row>
    <row r="75" spans="1:19" x14ac:dyDescent="0.25">
      <c r="A75" s="14">
        <v>73</v>
      </c>
      <c r="B75" s="4" t="s">
        <v>432</v>
      </c>
      <c r="C75" s="3" t="s">
        <v>1039</v>
      </c>
      <c r="D75" s="3" t="s">
        <v>65</v>
      </c>
      <c r="E75" s="4" t="s">
        <v>436</v>
      </c>
      <c r="F75" s="4" t="s">
        <v>28</v>
      </c>
      <c r="G75" s="3" t="s">
        <v>328</v>
      </c>
      <c r="H75" s="14" t="s">
        <v>52</v>
      </c>
      <c r="I75" s="14">
        <v>73</v>
      </c>
      <c r="J75" s="4" t="str">
        <f t="shared" si="1"/>
        <v>KR04-016</v>
      </c>
      <c r="K75" s="4" t="s">
        <v>436</v>
      </c>
      <c r="L75" s="20" t="s">
        <v>904</v>
      </c>
      <c r="M75" s="3" t="s">
        <v>69</v>
      </c>
      <c r="N75" s="3">
        <v>2019</v>
      </c>
      <c r="O75" s="5"/>
      <c r="P75" s="64">
        <v>520000</v>
      </c>
      <c r="Q75" s="3" t="s">
        <v>214</v>
      </c>
      <c r="R75" s="14" t="s">
        <v>1457</v>
      </c>
      <c r="S75" s="3"/>
    </row>
    <row r="76" spans="1:19" x14ac:dyDescent="0.25">
      <c r="A76" s="14">
        <v>74</v>
      </c>
      <c r="B76" s="4" t="s">
        <v>432</v>
      </c>
      <c r="C76" s="3" t="s">
        <v>1039</v>
      </c>
      <c r="D76" s="3" t="s">
        <v>65</v>
      </c>
      <c r="E76" s="4" t="s">
        <v>436</v>
      </c>
      <c r="F76" s="4" t="s">
        <v>28</v>
      </c>
      <c r="G76" s="3" t="s">
        <v>328</v>
      </c>
      <c r="H76" s="14" t="s">
        <v>53</v>
      </c>
      <c r="I76" s="14">
        <v>74</v>
      </c>
      <c r="J76" s="4" t="str">
        <f t="shared" si="1"/>
        <v>KR04-017</v>
      </c>
      <c r="K76" s="4" t="s">
        <v>436</v>
      </c>
      <c r="L76" s="20" t="s">
        <v>904</v>
      </c>
      <c r="M76" s="3" t="s">
        <v>69</v>
      </c>
      <c r="N76" s="3">
        <v>2019</v>
      </c>
      <c r="O76" s="5"/>
      <c r="P76" s="64">
        <v>520000</v>
      </c>
      <c r="Q76" s="3" t="s">
        <v>214</v>
      </c>
      <c r="R76" s="14" t="s">
        <v>1458</v>
      </c>
      <c r="S76" s="3"/>
    </row>
    <row r="77" spans="1:19" x14ac:dyDescent="0.25">
      <c r="A77" s="14">
        <v>75</v>
      </c>
      <c r="B77" s="4" t="s">
        <v>432</v>
      </c>
      <c r="C77" s="3" t="s">
        <v>1039</v>
      </c>
      <c r="D77" s="3" t="s">
        <v>65</v>
      </c>
      <c r="E77" s="4" t="s">
        <v>436</v>
      </c>
      <c r="F77" s="4" t="s">
        <v>28</v>
      </c>
      <c r="G77" s="3" t="s">
        <v>328</v>
      </c>
      <c r="H77" s="14" t="s">
        <v>54</v>
      </c>
      <c r="I77" s="14">
        <v>75</v>
      </c>
      <c r="J77" s="4" t="str">
        <f t="shared" si="1"/>
        <v>KR04-018</v>
      </c>
      <c r="K77" s="4" t="s">
        <v>436</v>
      </c>
      <c r="L77" s="20" t="s">
        <v>904</v>
      </c>
      <c r="M77" s="3" t="s">
        <v>69</v>
      </c>
      <c r="N77" s="3">
        <v>2019</v>
      </c>
      <c r="O77" s="5"/>
      <c r="P77" s="64">
        <v>520000</v>
      </c>
      <c r="Q77" s="3" t="s">
        <v>214</v>
      </c>
      <c r="R77" s="14" t="s">
        <v>1459</v>
      </c>
      <c r="S77" s="3"/>
    </row>
    <row r="78" spans="1:19" x14ac:dyDescent="0.25">
      <c r="A78" s="14">
        <v>76</v>
      </c>
      <c r="B78" s="4" t="s">
        <v>432</v>
      </c>
      <c r="C78" s="3" t="s">
        <v>1039</v>
      </c>
      <c r="D78" s="3" t="s">
        <v>65</v>
      </c>
      <c r="E78" s="4" t="s">
        <v>436</v>
      </c>
      <c r="F78" s="4" t="s">
        <v>28</v>
      </c>
      <c r="G78" s="3" t="s">
        <v>328</v>
      </c>
      <c r="H78" s="14" t="s">
        <v>55</v>
      </c>
      <c r="I78" s="14">
        <v>76</v>
      </c>
      <c r="J78" s="4" t="str">
        <f t="shared" si="1"/>
        <v>KR04-019</v>
      </c>
      <c r="K78" s="4" t="s">
        <v>436</v>
      </c>
      <c r="L78" s="20" t="s">
        <v>904</v>
      </c>
      <c r="M78" s="3" t="s">
        <v>69</v>
      </c>
      <c r="N78" s="3">
        <v>2019</v>
      </c>
      <c r="O78" s="5"/>
      <c r="P78" s="64">
        <v>520000</v>
      </c>
      <c r="Q78" s="3" t="s">
        <v>214</v>
      </c>
      <c r="R78" s="14" t="s">
        <v>1460</v>
      </c>
      <c r="S78" s="3"/>
    </row>
    <row r="79" spans="1:19" x14ac:dyDescent="0.25">
      <c r="A79" s="14">
        <v>77</v>
      </c>
      <c r="B79" s="4" t="s">
        <v>432</v>
      </c>
      <c r="C79" s="3" t="s">
        <v>1039</v>
      </c>
      <c r="D79" s="3" t="s">
        <v>65</v>
      </c>
      <c r="E79" s="4" t="s">
        <v>436</v>
      </c>
      <c r="F79" s="4" t="s">
        <v>28</v>
      </c>
      <c r="G79" s="3" t="s">
        <v>328</v>
      </c>
      <c r="H79" s="14" t="s">
        <v>56</v>
      </c>
      <c r="I79" s="14">
        <v>77</v>
      </c>
      <c r="J79" s="4" t="str">
        <f t="shared" si="1"/>
        <v>KR04-020</v>
      </c>
      <c r="K79" s="4" t="s">
        <v>436</v>
      </c>
      <c r="L79" s="20" t="s">
        <v>904</v>
      </c>
      <c r="M79" s="3" t="s">
        <v>69</v>
      </c>
      <c r="N79" s="3">
        <v>2019</v>
      </c>
      <c r="O79" s="5"/>
      <c r="P79" s="64">
        <v>520000</v>
      </c>
      <c r="Q79" s="3" t="s">
        <v>214</v>
      </c>
      <c r="R79" s="14" t="s">
        <v>1461</v>
      </c>
      <c r="S79" s="3"/>
    </row>
    <row r="80" spans="1:19" x14ac:dyDescent="0.25">
      <c r="A80" s="14">
        <v>78</v>
      </c>
      <c r="B80" s="4" t="s">
        <v>432</v>
      </c>
      <c r="C80" s="3" t="s">
        <v>1039</v>
      </c>
      <c r="D80" s="3" t="s">
        <v>65</v>
      </c>
      <c r="E80" s="4" t="s">
        <v>436</v>
      </c>
      <c r="F80" s="4" t="s">
        <v>28</v>
      </c>
      <c r="G80" s="3" t="s">
        <v>328</v>
      </c>
      <c r="H80" s="14" t="s">
        <v>57</v>
      </c>
      <c r="I80" s="14">
        <v>78</v>
      </c>
      <c r="J80" s="4" t="str">
        <f t="shared" si="1"/>
        <v>KR04-021</v>
      </c>
      <c r="K80" s="4" t="s">
        <v>436</v>
      </c>
      <c r="L80" s="20" t="s">
        <v>904</v>
      </c>
      <c r="M80" s="3" t="s">
        <v>69</v>
      </c>
      <c r="N80" s="3">
        <v>2019</v>
      </c>
      <c r="O80" s="5"/>
      <c r="P80" s="64">
        <v>520000</v>
      </c>
      <c r="Q80" s="3" t="s">
        <v>214</v>
      </c>
      <c r="R80" s="14" t="s">
        <v>1462</v>
      </c>
      <c r="S80" s="3"/>
    </row>
    <row r="81" spans="1:19" x14ac:dyDescent="0.25">
      <c r="A81" s="14">
        <v>79</v>
      </c>
      <c r="B81" s="4" t="s">
        <v>432</v>
      </c>
      <c r="C81" s="3" t="s">
        <v>1039</v>
      </c>
      <c r="D81" s="3" t="s">
        <v>65</v>
      </c>
      <c r="E81" s="4" t="s">
        <v>436</v>
      </c>
      <c r="F81" s="4" t="s">
        <v>28</v>
      </c>
      <c r="G81" s="3" t="s">
        <v>328</v>
      </c>
      <c r="H81" s="14" t="s">
        <v>58</v>
      </c>
      <c r="I81" s="14">
        <v>79</v>
      </c>
      <c r="J81" s="4" t="str">
        <f t="shared" si="1"/>
        <v>KR04-022</v>
      </c>
      <c r="K81" s="4" t="s">
        <v>436</v>
      </c>
      <c r="L81" s="20" t="s">
        <v>904</v>
      </c>
      <c r="M81" s="3" t="s">
        <v>69</v>
      </c>
      <c r="N81" s="3">
        <v>2019</v>
      </c>
      <c r="O81" s="5"/>
      <c r="P81" s="64">
        <v>520000</v>
      </c>
      <c r="Q81" s="3" t="s">
        <v>214</v>
      </c>
      <c r="R81" s="14" t="s">
        <v>1463</v>
      </c>
      <c r="S81" s="3"/>
    </row>
    <row r="82" spans="1:19" s="130" customFormat="1" x14ac:dyDescent="0.25">
      <c r="A82" s="14">
        <v>80</v>
      </c>
      <c r="B82" s="125" t="s">
        <v>432</v>
      </c>
      <c r="C82" s="126" t="s">
        <v>1039</v>
      </c>
      <c r="D82" s="126" t="s">
        <v>65</v>
      </c>
      <c r="E82" s="125" t="s">
        <v>436</v>
      </c>
      <c r="F82" s="132" t="s">
        <v>1942</v>
      </c>
      <c r="G82" s="126" t="s">
        <v>328</v>
      </c>
      <c r="H82" s="124" t="s">
        <v>59</v>
      </c>
      <c r="I82" s="14">
        <v>80</v>
      </c>
      <c r="J82" s="4" t="str">
        <f t="shared" si="1"/>
        <v>KR04-023</v>
      </c>
      <c r="K82" s="125" t="s">
        <v>436</v>
      </c>
      <c r="L82" s="127" t="s">
        <v>1941</v>
      </c>
      <c r="M82" s="126" t="s">
        <v>69</v>
      </c>
      <c r="N82" s="126" t="s">
        <v>1943</v>
      </c>
      <c r="O82" s="128"/>
      <c r="P82" s="129">
        <v>564000</v>
      </c>
      <c r="Q82" s="131" t="s">
        <v>1902</v>
      </c>
      <c r="R82" s="124" t="s">
        <v>1944</v>
      </c>
      <c r="S82" s="126"/>
    </row>
    <row r="83" spans="1:19" s="130" customFormat="1" x14ac:dyDescent="0.25">
      <c r="A83" s="14">
        <v>81</v>
      </c>
      <c r="B83" s="125" t="s">
        <v>432</v>
      </c>
      <c r="C83" s="126" t="s">
        <v>1039</v>
      </c>
      <c r="D83" s="126" t="s">
        <v>65</v>
      </c>
      <c r="E83" s="125" t="s">
        <v>436</v>
      </c>
      <c r="F83" s="132" t="s">
        <v>1942</v>
      </c>
      <c r="G83" s="126" t="s">
        <v>328</v>
      </c>
      <c r="H83" s="124" t="s">
        <v>60</v>
      </c>
      <c r="I83" s="14">
        <v>81</v>
      </c>
      <c r="J83" s="4" t="str">
        <f t="shared" si="1"/>
        <v>KR04-024</v>
      </c>
      <c r="K83" s="125" t="s">
        <v>436</v>
      </c>
      <c r="L83" s="127" t="s">
        <v>1941</v>
      </c>
      <c r="M83" s="126" t="s">
        <v>69</v>
      </c>
      <c r="N83" s="126" t="s">
        <v>1943</v>
      </c>
      <c r="O83" s="128"/>
      <c r="P83" s="129">
        <v>564000</v>
      </c>
      <c r="Q83" s="131" t="s">
        <v>1903</v>
      </c>
      <c r="R83" s="124" t="s">
        <v>1945</v>
      </c>
      <c r="S83" s="126"/>
    </row>
    <row r="84" spans="1:19" s="130" customFormat="1" x14ac:dyDescent="0.25">
      <c r="A84" s="14">
        <v>82</v>
      </c>
      <c r="B84" s="125" t="s">
        <v>432</v>
      </c>
      <c r="C84" s="126" t="s">
        <v>1039</v>
      </c>
      <c r="D84" s="126" t="s">
        <v>65</v>
      </c>
      <c r="E84" s="125" t="s">
        <v>436</v>
      </c>
      <c r="F84" s="132" t="s">
        <v>1942</v>
      </c>
      <c r="G84" s="126" t="s">
        <v>328</v>
      </c>
      <c r="H84" s="124" t="s">
        <v>61</v>
      </c>
      <c r="I84" s="14">
        <v>82</v>
      </c>
      <c r="J84" s="4" t="str">
        <f t="shared" si="1"/>
        <v>KR04-025</v>
      </c>
      <c r="K84" s="125" t="s">
        <v>436</v>
      </c>
      <c r="L84" s="127" t="s">
        <v>1941</v>
      </c>
      <c r="M84" s="126" t="s">
        <v>69</v>
      </c>
      <c r="N84" s="126" t="s">
        <v>1943</v>
      </c>
      <c r="O84" s="128"/>
      <c r="P84" s="129">
        <v>564000</v>
      </c>
      <c r="Q84" s="131" t="s">
        <v>1904</v>
      </c>
      <c r="R84" s="124" t="s">
        <v>1946</v>
      </c>
      <c r="S84" s="126"/>
    </row>
    <row r="85" spans="1:19" s="130" customFormat="1" x14ac:dyDescent="0.25">
      <c r="A85" s="14">
        <v>83</v>
      </c>
      <c r="B85" s="125" t="s">
        <v>432</v>
      </c>
      <c r="C85" s="126" t="s">
        <v>1039</v>
      </c>
      <c r="D85" s="126" t="s">
        <v>65</v>
      </c>
      <c r="E85" s="125" t="s">
        <v>436</v>
      </c>
      <c r="F85" s="132" t="s">
        <v>1942</v>
      </c>
      <c r="G85" s="126" t="s">
        <v>328</v>
      </c>
      <c r="H85" s="124" t="s">
        <v>70</v>
      </c>
      <c r="I85" s="14">
        <v>83</v>
      </c>
      <c r="J85" s="4" t="str">
        <f t="shared" si="1"/>
        <v>KR04-026</v>
      </c>
      <c r="K85" s="125" t="s">
        <v>436</v>
      </c>
      <c r="L85" s="127" t="s">
        <v>1941</v>
      </c>
      <c r="M85" s="126" t="s">
        <v>69</v>
      </c>
      <c r="N85" s="126" t="s">
        <v>1943</v>
      </c>
      <c r="O85" s="128"/>
      <c r="P85" s="129">
        <v>564000</v>
      </c>
      <c r="Q85" s="131" t="s">
        <v>1905</v>
      </c>
      <c r="R85" s="124" t="s">
        <v>1947</v>
      </c>
      <c r="S85" s="126"/>
    </row>
    <row r="86" spans="1:19" x14ac:dyDescent="0.25">
      <c r="A86" s="14">
        <v>84</v>
      </c>
      <c r="B86" s="4" t="s">
        <v>432</v>
      </c>
      <c r="C86" s="3" t="s">
        <v>1039</v>
      </c>
      <c r="D86" s="3" t="s">
        <v>65</v>
      </c>
      <c r="E86" s="4" t="s">
        <v>281</v>
      </c>
      <c r="F86" s="4" t="s">
        <v>17</v>
      </c>
      <c r="G86" s="3" t="s">
        <v>329</v>
      </c>
      <c r="H86" s="14" t="s">
        <v>37</v>
      </c>
      <c r="I86" s="14">
        <v>84</v>
      </c>
      <c r="J86" s="4" t="str">
        <f t="shared" si="1"/>
        <v>KR05-001</v>
      </c>
      <c r="K86" s="4" t="s">
        <v>281</v>
      </c>
      <c r="L86" s="20" t="s">
        <v>447</v>
      </c>
      <c r="M86" s="3" t="s">
        <v>69</v>
      </c>
      <c r="N86" s="3">
        <v>2019</v>
      </c>
      <c r="O86" s="5"/>
      <c r="P86" s="64">
        <v>1400000</v>
      </c>
      <c r="Q86" s="3" t="s">
        <v>214</v>
      </c>
      <c r="R86" s="14" t="s">
        <v>1497</v>
      </c>
      <c r="S86" s="3"/>
    </row>
    <row r="87" spans="1:19" x14ac:dyDescent="0.25">
      <c r="A87" s="14">
        <v>85</v>
      </c>
      <c r="B87" s="4" t="s">
        <v>432</v>
      </c>
      <c r="C87" s="3" t="s">
        <v>1039</v>
      </c>
      <c r="D87" s="3" t="s">
        <v>65</v>
      </c>
      <c r="E87" s="4" t="s">
        <v>281</v>
      </c>
      <c r="F87" s="4" t="s">
        <v>17</v>
      </c>
      <c r="G87" s="3" t="s">
        <v>329</v>
      </c>
      <c r="H87" s="14" t="s">
        <v>38</v>
      </c>
      <c r="I87" s="14">
        <v>85</v>
      </c>
      <c r="J87" s="4" t="str">
        <f t="shared" si="1"/>
        <v>KR05-002</v>
      </c>
      <c r="K87" s="4" t="s">
        <v>281</v>
      </c>
      <c r="L87" s="20" t="s">
        <v>447</v>
      </c>
      <c r="M87" s="3" t="s">
        <v>69</v>
      </c>
      <c r="N87" s="3">
        <v>2019</v>
      </c>
      <c r="O87" s="5"/>
      <c r="P87" s="64">
        <v>1400000</v>
      </c>
      <c r="Q87" s="3" t="s">
        <v>214</v>
      </c>
      <c r="R87" s="14" t="s">
        <v>1498</v>
      </c>
      <c r="S87" s="3"/>
    </row>
    <row r="88" spans="1:19" x14ac:dyDescent="0.25">
      <c r="A88" s="14">
        <v>86</v>
      </c>
      <c r="B88" s="4" t="s">
        <v>432</v>
      </c>
      <c r="C88" s="3" t="s">
        <v>1039</v>
      </c>
      <c r="D88" s="3" t="s">
        <v>65</v>
      </c>
      <c r="E88" s="4" t="s">
        <v>281</v>
      </c>
      <c r="F88" s="4" t="s">
        <v>17</v>
      </c>
      <c r="G88" s="3" t="s">
        <v>329</v>
      </c>
      <c r="H88" s="14" t="s">
        <v>39</v>
      </c>
      <c r="I88" s="14">
        <v>86</v>
      </c>
      <c r="J88" s="4" t="str">
        <f t="shared" si="1"/>
        <v>KR05-003</v>
      </c>
      <c r="K88" s="4" t="s">
        <v>281</v>
      </c>
      <c r="L88" s="20" t="s">
        <v>447</v>
      </c>
      <c r="M88" s="3" t="s">
        <v>69</v>
      </c>
      <c r="N88" s="3">
        <v>2019</v>
      </c>
      <c r="O88" s="5"/>
      <c r="P88" s="64">
        <v>1400000</v>
      </c>
      <c r="Q88" s="3" t="s">
        <v>214</v>
      </c>
      <c r="R88" s="14" t="s">
        <v>1499</v>
      </c>
      <c r="S88" s="3"/>
    </row>
    <row r="89" spans="1:19" x14ac:dyDescent="0.25">
      <c r="A89" s="14">
        <v>87</v>
      </c>
      <c r="B89" s="4" t="s">
        <v>432</v>
      </c>
      <c r="C89" s="3" t="s">
        <v>1039</v>
      </c>
      <c r="D89" s="3" t="s">
        <v>65</v>
      </c>
      <c r="E89" s="4" t="s">
        <v>281</v>
      </c>
      <c r="F89" s="4" t="s">
        <v>17</v>
      </c>
      <c r="G89" s="3" t="s">
        <v>329</v>
      </c>
      <c r="H89" s="14" t="s">
        <v>40</v>
      </c>
      <c r="I89" s="14">
        <v>87</v>
      </c>
      <c r="J89" s="4" t="str">
        <f t="shared" si="1"/>
        <v>KR05-004</v>
      </c>
      <c r="K89" s="4" t="s">
        <v>281</v>
      </c>
      <c r="L89" s="20" t="s">
        <v>447</v>
      </c>
      <c r="M89" s="3" t="s">
        <v>69</v>
      </c>
      <c r="N89" s="3">
        <v>2019</v>
      </c>
      <c r="O89" s="5"/>
      <c r="P89" s="64">
        <v>1400000</v>
      </c>
      <c r="Q89" s="3" t="s">
        <v>214</v>
      </c>
      <c r="R89" s="14" t="s">
        <v>1500</v>
      </c>
      <c r="S89" s="3"/>
    </row>
    <row r="90" spans="1:19" x14ac:dyDescent="0.25">
      <c r="A90" s="14">
        <v>88</v>
      </c>
      <c r="B90" s="4" t="s">
        <v>432</v>
      </c>
      <c r="C90" s="3" t="s">
        <v>1039</v>
      </c>
      <c r="D90" s="3" t="s">
        <v>65</v>
      </c>
      <c r="E90" s="4" t="s">
        <v>281</v>
      </c>
      <c r="F90" s="4" t="s">
        <v>17</v>
      </c>
      <c r="G90" s="3" t="s">
        <v>329</v>
      </c>
      <c r="H90" s="14" t="s">
        <v>41</v>
      </c>
      <c r="I90" s="14">
        <v>88</v>
      </c>
      <c r="J90" s="4" t="str">
        <f t="shared" si="1"/>
        <v>KR05-005</v>
      </c>
      <c r="K90" s="4" t="s">
        <v>281</v>
      </c>
      <c r="L90" s="20" t="s">
        <v>447</v>
      </c>
      <c r="M90" s="3" t="s">
        <v>69</v>
      </c>
      <c r="N90" s="3">
        <v>2019</v>
      </c>
      <c r="O90" s="5"/>
      <c r="P90" s="64">
        <v>1400000</v>
      </c>
      <c r="Q90" s="3" t="s">
        <v>214</v>
      </c>
      <c r="R90" s="14" t="s">
        <v>1501</v>
      </c>
      <c r="S90" s="3"/>
    </row>
    <row r="91" spans="1:19" x14ac:dyDescent="0.25">
      <c r="A91" s="14">
        <v>89</v>
      </c>
      <c r="B91" s="4" t="s">
        <v>432</v>
      </c>
      <c r="C91" s="3" t="s">
        <v>1039</v>
      </c>
      <c r="D91" s="3" t="s">
        <v>65</v>
      </c>
      <c r="E91" s="4" t="s">
        <v>281</v>
      </c>
      <c r="F91" s="4" t="s">
        <v>17</v>
      </c>
      <c r="G91" s="3" t="s">
        <v>329</v>
      </c>
      <c r="H91" s="14" t="s">
        <v>42</v>
      </c>
      <c r="I91" s="14">
        <v>89</v>
      </c>
      <c r="J91" s="4" t="str">
        <f t="shared" si="1"/>
        <v>KR05-006</v>
      </c>
      <c r="K91" s="4" t="s">
        <v>281</v>
      </c>
      <c r="L91" s="20" t="s">
        <v>447</v>
      </c>
      <c r="M91" s="3" t="s">
        <v>69</v>
      </c>
      <c r="N91" s="3">
        <v>2019</v>
      </c>
      <c r="O91" s="5"/>
      <c r="P91" s="64">
        <v>1400000</v>
      </c>
      <c r="Q91" s="3" t="s">
        <v>214</v>
      </c>
      <c r="R91" s="14" t="s">
        <v>1502</v>
      </c>
      <c r="S91" s="3"/>
    </row>
    <row r="92" spans="1:19" x14ac:dyDescent="0.25">
      <c r="A92" s="14">
        <v>90</v>
      </c>
      <c r="B92" s="4" t="s">
        <v>432</v>
      </c>
      <c r="C92" s="3" t="s">
        <v>1039</v>
      </c>
      <c r="D92" s="3" t="s">
        <v>65</v>
      </c>
      <c r="E92" s="4" t="s">
        <v>281</v>
      </c>
      <c r="F92" s="4" t="s">
        <v>17</v>
      </c>
      <c r="G92" s="3" t="s">
        <v>329</v>
      </c>
      <c r="H92" s="14" t="s">
        <v>43</v>
      </c>
      <c r="I92" s="14">
        <v>90</v>
      </c>
      <c r="J92" s="4" t="str">
        <f t="shared" si="1"/>
        <v>KR05-007</v>
      </c>
      <c r="K92" s="4" t="s">
        <v>281</v>
      </c>
      <c r="L92" s="20" t="s">
        <v>447</v>
      </c>
      <c r="M92" s="3" t="s">
        <v>69</v>
      </c>
      <c r="N92" s="3">
        <v>2019</v>
      </c>
      <c r="O92" s="5"/>
      <c r="P92" s="64">
        <v>1400000</v>
      </c>
      <c r="Q92" s="3" t="s">
        <v>214</v>
      </c>
      <c r="R92" s="14" t="s">
        <v>1503</v>
      </c>
      <c r="S92" s="3"/>
    </row>
    <row r="93" spans="1:19" x14ac:dyDescent="0.25">
      <c r="A93" s="14">
        <v>91</v>
      </c>
      <c r="B93" s="4" t="s">
        <v>432</v>
      </c>
      <c r="C93" s="3" t="s">
        <v>1039</v>
      </c>
      <c r="D93" s="3" t="s">
        <v>65</v>
      </c>
      <c r="E93" s="4" t="s">
        <v>281</v>
      </c>
      <c r="F93" s="4" t="s">
        <v>17</v>
      </c>
      <c r="G93" s="3" t="s">
        <v>329</v>
      </c>
      <c r="H93" s="14" t="s">
        <v>44</v>
      </c>
      <c r="I93" s="14">
        <v>91</v>
      </c>
      <c r="J93" s="4" t="str">
        <f t="shared" si="1"/>
        <v>KR05-008</v>
      </c>
      <c r="K93" s="4" t="s">
        <v>281</v>
      </c>
      <c r="L93" s="20" t="s">
        <v>447</v>
      </c>
      <c r="M93" s="3" t="s">
        <v>69</v>
      </c>
      <c r="N93" s="3">
        <v>2019</v>
      </c>
      <c r="O93" s="5"/>
      <c r="P93" s="64">
        <v>1400000</v>
      </c>
      <c r="Q93" s="3" t="s">
        <v>214</v>
      </c>
      <c r="R93" s="14" t="s">
        <v>1504</v>
      </c>
      <c r="S93" s="3"/>
    </row>
    <row r="94" spans="1:19" x14ac:dyDescent="0.25">
      <c r="A94" s="14">
        <v>92</v>
      </c>
      <c r="B94" s="4" t="s">
        <v>432</v>
      </c>
      <c r="C94" s="3" t="s">
        <v>1039</v>
      </c>
      <c r="D94" s="3" t="s">
        <v>65</v>
      </c>
      <c r="E94" s="4" t="s">
        <v>280</v>
      </c>
      <c r="F94" s="4" t="s">
        <v>19</v>
      </c>
      <c r="G94" s="3" t="s">
        <v>330</v>
      </c>
      <c r="H94" s="14" t="s">
        <v>37</v>
      </c>
      <c r="I94" s="14">
        <v>92</v>
      </c>
      <c r="J94" s="4" t="str">
        <f t="shared" si="1"/>
        <v>KR06-001</v>
      </c>
      <c r="K94" s="4" t="s">
        <v>280</v>
      </c>
      <c r="L94" s="20" t="s">
        <v>905</v>
      </c>
      <c r="M94" s="3" t="s">
        <v>69</v>
      </c>
      <c r="N94" s="3">
        <v>2021</v>
      </c>
      <c r="O94" s="5"/>
      <c r="P94" s="64">
        <v>700000</v>
      </c>
      <c r="Q94" s="3" t="s">
        <v>214</v>
      </c>
      <c r="R94" s="14" t="s">
        <v>1447</v>
      </c>
      <c r="S94" s="3"/>
    </row>
    <row r="95" spans="1:19" x14ac:dyDescent="0.25">
      <c r="A95" s="14">
        <v>93</v>
      </c>
      <c r="B95" s="4" t="s">
        <v>432</v>
      </c>
      <c r="C95" s="3" t="s">
        <v>1039</v>
      </c>
      <c r="D95" s="3" t="s">
        <v>65</v>
      </c>
      <c r="E95" s="4" t="s">
        <v>280</v>
      </c>
      <c r="F95" s="4" t="s">
        <v>19</v>
      </c>
      <c r="G95" s="3" t="s">
        <v>330</v>
      </c>
      <c r="H95" s="14" t="s">
        <v>38</v>
      </c>
      <c r="I95" s="14">
        <v>93</v>
      </c>
      <c r="J95" s="4" t="str">
        <f t="shared" si="1"/>
        <v>KR06-002</v>
      </c>
      <c r="K95" s="4" t="s">
        <v>280</v>
      </c>
      <c r="L95" s="20" t="s">
        <v>1022</v>
      </c>
      <c r="M95" s="3" t="s">
        <v>69</v>
      </c>
      <c r="N95" s="3">
        <v>2019</v>
      </c>
      <c r="O95" s="5"/>
      <c r="P95" s="64">
        <v>700000</v>
      </c>
      <c r="Q95" s="3" t="s">
        <v>214</v>
      </c>
      <c r="R95" s="14" t="s">
        <v>1470</v>
      </c>
      <c r="S95" s="3"/>
    </row>
    <row r="96" spans="1:19" x14ac:dyDescent="0.25">
      <c r="A96" s="14">
        <v>94</v>
      </c>
      <c r="B96" s="4" t="s">
        <v>432</v>
      </c>
      <c r="C96" s="3" t="s">
        <v>1039</v>
      </c>
      <c r="D96" s="3" t="s">
        <v>65</v>
      </c>
      <c r="E96" s="4" t="s">
        <v>280</v>
      </c>
      <c r="F96" s="4" t="s">
        <v>19</v>
      </c>
      <c r="G96" s="3" t="s">
        <v>330</v>
      </c>
      <c r="H96" s="14" t="s">
        <v>39</v>
      </c>
      <c r="I96" s="14">
        <v>94</v>
      </c>
      <c r="J96" s="4" t="str">
        <f t="shared" si="1"/>
        <v>KR06-003</v>
      </c>
      <c r="K96" s="4" t="s">
        <v>280</v>
      </c>
      <c r="L96" s="20" t="s">
        <v>1022</v>
      </c>
      <c r="M96" s="3" t="s">
        <v>69</v>
      </c>
      <c r="N96" s="3">
        <v>2019</v>
      </c>
      <c r="O96" s="5"/>
      <c r="P96" s="64">
        <v>700000</v>
      </c>
      <c r="Q96" s="3" t="s">
        <v>214</v>
      </c>
      <c r="R96" s="14" t="s">
        <v>1471</v>
      </c>
      <c r="S96" s="3"/>
    </row>
    <row r="97" spans="1:19" x14ac:dyDescent="0.25">
      <c r="A97" s="14">
        <v>95</v>
      </c>
      <c r="B97" s="4" t="s">
        <v>432</v>
      </c>
      <c r="C97" s="3" t="s">
        <v>1039</v>
      </c>
      <c r="D97" s="3" t="s">
        <v>65</v>
      </c>
      <c r="E97" s="4" t="s">
        <v>280</v>
      </c>
      <c r="F97" s="4" t="s">
        <v>19</v>
      </c>
      <c r="G97" s="3" t="s">
        <v>330</v>
      </c>
      <c r="H97" s="14" t="s">
        <v>40</v>
      </c>
      <c r="I97" s="14">
        <v>95</v>
      </c>
      <c r="J97" s="4" t="str">
        <f t="shared" si="1"/>
        <v>KR06-004</v>
      </c>
      <c r="K97" s="4" t="s">
        <v>280</v>
      </c>
      <c r="L97" s="20" t="s">
        <v>1022</v>
      </c>
      <c r="M97" s="3" t="s">
        <v>69</v>
      </c>
      <c r="N97" s="3">
        <v>2019</v>
      </c>
      <c r="O97" s="5"/>
      <c r="P97" s="64">
        <v>700000</v>
      </c>
      <c r="Q97" s="3" t="s">
        <v>214</v>
      </c>
      <c r="R97" s="14" t="s">
        <v>1472</v>
      </c>
      <c r="S97" s="3"/>
    </row>
    <row r="98" spans="1:19" x14ac:dyDescent="0.25">
      <c r="A98" s="14">
        <v>96</v>
      </c>
      <c r="B98" s="4" t="s">
        <v>432</v>
      </c>
      <c r="C98" s="3" t="s">
        <v>1039</v>
      </c>
      <c r="D98" s="3" t="s">
        <v>65</v>
      </c>
      <c r="E98" s="4" t="s">
        <v>280</v>
      </c>
      <c r="F98" s="4" t="s">
        <v>19</v>
      </c>
      <c r="G98" s="3" t="s">
        <v>330</v>
      </c>
      <c r="H98" s="14" t="s">
        <v>41</v>
      </c>
      <c r="I98" s="14">
        <v>96</v>
      </c>
      <c r="J98" s="4" t="str">
        <f t="shared" si="1"/>
        <v>KR06-005</v>
      </c>
      <c r="K98" s="4" t="s">
        <v>280</v>
      </c>
      <c r="L98" s="20" t="s">
        <v>1022</v>
      </c>
      <c r="M98" s="3" t="s">
        <v>69</v>
      </c>
      <c r="N98" s="3">
        <v>2019</v>
      </c>
      <c r="O98" s="5"/>
      <c r="P98" s="64">
        <v>700000</v>
      </c>
      <c r="Q98" s="3" t="s">
        <v>214</v>
      </c>
      <c r="R98" s="14" t="s">
        <v>1473</v>
      </c>
      <c r="S98" s="3"/>
    </row>
    <row r="99" spans="1:19" x14ac:dyDescent="0.25">
      <c r="A99" s="14">
        <v>97</v>
      </c>
      <c r="B99" s="4" t="s">
        <v>432</v>
      </c>
      <c r="C99" s="3" t="s">
        <v>1039</v>
      </c>
      <c r="D99" s="3" t="s">
        <v>65</v>
      </c>
      <c r="E99" s="4" t="s">
        <v>280</v>
      </c>
      <c r="F99" s="4" t="s">
        <v>19</v>
      </c>
      <c r="G99" s="3" t="s">
        <v>330</v>
      </c>
      <c r="H99" s="14" t="s">
        <v>42</v>
      </c>
      <c r="I99" s="14">
        <v>97</v>
      </c>
      <c r="J99" s="4" t="str">
        <f t="shared" si="1"/>
        <v>KR06-006</v>
      </c>
      <c r="K99" s="4" t="s">
        <v>280</v>
      </c>
      <c r="L99" s="20" t="s">
        <v>1022</v>
      </c>
      <c r="M99" s="3" t="s">
        <v>69</v>
      </c>
      <c r="N99" s="3">
        <v>2019</v>
      </c>
      <c r="O99" s="5"/>
      <c r="P99" s="64">
        <v>700000</v>
      </c>
      <c r="Q99" s="3" t="s">
        <v>214</v>
      </c>
      <c r="R99" s="14" t="s">
        <v>1474</v>
      </c>
      <c r="S99" s="3"/>
    </row>
    <row r="100" spans="1:19" x14ac:dyDescent="0.25">
      <c r="A100" s="14">
        <v>98</v>
      </c>
      <c r="B100" s="4" t="s">
        <v>432</v>
      </c>
      <c r="C100" s="3" t="s">
        <v>1039</v>
      </c>
      <c r="D100" s="3" t="s">
        <v>65</v>
      </c>
      <c r="E100" s="4" t="s">
        <v>280</v>
      </c>
      <c r="F100" s="4" t="s">
        <v>19</v>
      </c>
      <c r="G100" s="3" t="s">
        <v>330</v>
      </c>
      <c r="H100" s="14" t="s">
        <v>43</v>
      </c>
      <c r="I100" s="14">
        <v>98</v>
      </c>
      <c r="J100" s="4" t="str">
        <f t="shared" si="1"/>
        <v>KR06-007</v>
      </c>
      <c r="K100" s="4" t="s">
        <v>280</v>
      </c>
      <c r="L100" s="20" t="s">
        <v>449</v>
      </c>
      <c r="M100" s="3" t="s">
        <v>69</v>
      </c>
      <c r="N100" s="3">
        <v>2019</v>
      </c>
      <c r="O100" s="5"/>
      <c r="P100" s="64">
        <v>700000</v>
      </c>
      <c r="Q100" s="3" t="s">
        <v>214</v>
      </c>
      <c r="R100" s="14" t="s">
        <v>1507</v>
      </c>
      <c r="S100" s="3"/>
    </row>
    <row r="101" spans="1:19" x14ac:dyDescent="0.25">
      <c r="A101" s="14">
        <v>99</v>
      </c>
      <c r="B101" s="4" t="s">
        <v>432</v>
      </c>
      <c r="C101" s="3" t="s">
        <v>1039</v>
      </c>
      <c r="D101" s="3" t="s">
        <v>65</v>
      </c>
      <c r="E101" s="4" t="s">
        <v>280</v>
      </c>
      <c r="F101" s="4" t="s">
        <v>19</v>
      </c>
      <c r="G101" s="3" t="s">
        <v>330</v>
      </c>
      <c r="H101" s="14" t="s">
        <v>44</v>
      </c>
      <c r="I101" s="14">
        <v>99</v>
      </c>
      <c r="J101" s="4" t="str">
        <f t="shared" si="1"/>
        <v>KR06-008</v>
      </c>
      <c r="K101" s="4" t="s">
        <v>280</v>
      </c>
      <c r="L101" s="20" t="s">
        <v>449</v>
      </c>
      <c r="M101" s="3" t="s">
        <v>69</v>
      </c>
      <c r="N101" s="3">
        <v>2019</v>
      </c>
      <c r="O101" s="5"/>
      <c r="P101" s="64">
        <v>700000</v>
      </c>
      <c r="Q101" s="3" t="s">
        <v>214</v>
      </c>
      <c r="R101" s="14" t="s">
        <v>1508</v>
      </c>
      <c r="S101" s="3"/>
    </row>
    <row r="102" spans="1:19" x14ac:dyDescent="0.25">
      <c r="A102" s="14">
        <v>100</v>
      </c>
      <c r="B102" s="4" t="s">
        <v>432</v>
      </c>
      <c r="C102" s="3" t="s">
        <v>1039</v>
      </c>
      <c r="D102" s="3" t="s">
        <v>65</v>
      </c>
      <c r="E102" s="4" t="s">
        <v>280</v>
      </c>
      <c r="F102" s="4" t="s">
        <v>19</v>
      </c>
      <c r="G102" s="3" t="s">
        <v>330</v>
      </c>
      <c r="H102" s="14" t="s">
        <v>45</v>
      </c>
      <c r="I102" s="14">
        <v>100</v>
      </c>
      <c r="J102" s="4" t="str">
        <f t="shared" si="1"/>
        <v>KR06-009</v>
      </c>
      <c r="K102" s="4" t="s">
        <v>280</v>
      </c>
      <c r="L102" s="20" t="s">
        <v>449</v>
      </c>
      <c r="M102" s="3" t="s">
        <v>69</v>
      </c>
      <c r="N102" s="3">
        <v>2019</v>
      </c>
      <c r="O102" s="5"/>
      <c r="P102" s="64">
        <v>700000</v>
      </c>
      <c r="Q102" s="3" t="s">
        <v>214</v>
      </c>
      <c r="R102" s="14" t="s">
        <v>1509</v>
      </c>
      <c r="S102" s="3"/>
    </row>
    <row r="103" spans="1:19" x14ac:dyDescent="0.25">
      <c r="A103" s="14">
        <v>101</v>
      </c>
      <c r="B103" s="4" t="s">
        <v>432</v>
      </c>
      <c r="C103" s="3" t="s">
        <v>1039</v>
      </c>
      <c r="D103" s="3" t="s">
        <v>65</v>
      </c>
      <c r="E103" s="4" t="s">
        <v>280</v>
      </c>
      <c r="F103" s="4" t="s">
        <v>19</v>
      </c>
      <c r="G103" s="3" t="s">
        <v>330</v>
      </c>
      <c r="H103" s="14" t="s">
        <v>46</v>
      </c>
      <c r="I103" s="14">
        <v>101</v>
      </c>
      <c r="J103" s="4" t="str">
        <f t="shared" si="1"/>
        <v>KR06-010</v>
      </c>
      <c r="K103" s="4" t="s">
        <v>280</v>
      </c>
      <c r="L103" s="20" t="s">
        <v>449</v>
      </c>
      <c r="M103" s="3" t="s">
        <v>69</v>
      </c>
      <c r="N103" s="3">
        <v>2019</v>
      </c>
      <c r="O103" s="5"/>
      <c r="P103" s="64">
        <v>700000</v>
      </c>
      <c r="Q103" s="3" t="s">
        <v>214</v>
      </c>
      <c r="R103" s="14" t="s">
        <v>1510</v>
      </c>
      <c r="S103" s="3"/>
    </row>
    <row r="104" spans="1:19" x14ac:dyDescent="0.25">
      <c r="A104" s="14">
        <v>102</v>
      </c>
      <c r="B104" s="4" t="s">
        <v>432</v>
      </c>
      <c r="C104" s="3" t="s">
        <v>1039</v>
      </c>
      <c r="D104" s="3" t="s">
        <v>65</v>
      </c>
      <c r="E104" s="4" t="s">
        <v>280</v>
      </c>
      <c r="F104" s="4" t="s">
        <v>19</v>
      </c>
      <c r="G104" s="3" t="s">
        <v>330</v>
      </c>
      <c r="H104" s="14" t="s">
        <v>47</v>
      </c>
      <c r="I104" s="14">
        <v>102</v>
      </c>
      <c r="J104" s="4" t="str">
        <f t="shared" si="1"/>
        <v>KR06-011</v>
      </c>
      <c r="K104" s="4" t="s">
        <v>280</v>
      </c>
      <c r="L104" s="20" t="s">
        <v>918</v>
      </c>
      <c r="M104" s="3" t="s">
        <v>69</v>
      </c>
      <c r="N104" s="3">
        <v>2019</v>
      </c>
      <c r="O104" s="5"/>
      <c r="P104" s="64">
        <v>700000</v>
      </c>
      <c r="Q104" s="3" t="s">
        <v>214</v>
      </c>
      <c r="R104" s="14" t="s">
        <v>1513</v>
      </c>
      <c r="S104" s="3"/>
    </row>
    <row r="105" spans="1:19" x14ac:dyDescent="0.25">
      <c r="A105" s="14">
        <v>103</v>
      </c>
      <c r="B105" s="4" t="s">
        <v>432</v>
      </c>
      <c r="C105" s="3" t="s">
        <v>1039</v>
      </c>
      <c r="D105" s="3" t="s">
        <v>65</v>
      </c>
      <c r="E105" s="4" t="s">
        <v>280</v>
      </c>
      <c r="F105" s="4" t="s">
        <v>19</v>
      </c>
      <c r="G105" s="3" t="s">
        <v>330</v>
      </c>
      <c r="H105" s="14" t="s">
        <v>48</v>
      </c>
      <c r="I105" s="14">
        <v>103</v>
      </c>
      <c r="J105" s="4" t="str">
        <f t="shared" si="1"/>
        <v>KR06-012</v>
      </c>
      <c r="K105" s="4" t="s">
        <v>280</v>
      </c>
      <c r="L105" s="20" t="s">
        <v>980</v>
      </c>
      <c r="M105" s="3" t="s">
        <v>69</v>
      </c>
      <c r="N105" s="3">
        <v>2021</v>
      </c>
      <c r="O105" s="5"/>
      <c r="P105" s="64">
        <v>700000</v>
      </c>
      <c r="Q105" s="3" t="s">
        <v>214</v>
      </c>
      <c r="R105" s="14" t="s">
        <v>1523</v>
      </c>
      <c r="S105" s="3"/>
    </row>
    <row r="106" spans="1:19" x14ac:dyDescent="0.25">
      <c r="A106" s="14">
        <v>104</v>
      </c>
      <c r="B106" s="4" t="s">
        <v>432</v>
      </c>
      <c r="C106" s="3" t="s">
        <v>1039</v>
      </c>
      <c r="D106" s="3" t="s">
        <v>65</v>
      </c>
      <c r="E106" s="4" t="s">
        <v>280</v>
      </c>
      <c r="F106" s="4" t="s">
        <v>19</v>
      </c>
      <c r="G106" s="3" t="s">
        <v>330</v>
      </c>
      <c r="H106" s="14" t="s">
        <v>49</v>
      </c>
      <c r="I106" s="14">
        <v>104</v>
      </c>
      <c r="J106" s="4" t="str">
        <f t="shared" si="1"/>
        <v>KR06-013</v>
      </c>
      <c r="K106" s="4" t="s">
        <v>280</v>
      </c>
      <c r="L106" s="20" t="s">
        <v>980</v>
      </c>
      <c r="M106" s="3" t="s">
        <v>69</v>
      </c>
      <c r="N106" s="3">
        <v>2021</v>
      </c>
      <c r="O106" s="5"/>
      <c r="P106" s="64">
        <v>700000</v>
      </c>
      <c r="Q106" s="3" t="s">
        <v>214</v>
      </c>
      <c r="R106" s="14" t="s">
        <v>1524</v>
      </c>
      <c r="S106" s="3"/>
    </row>
    <row r="107" spans="1:19" x14ac:dyDescent="0.25">
      <c r="A107" s="14">
        <v>105</v>
      </c>
      <c r="B107" s="4" t="s">
        <v>432</v>
      </c>
      <c r="C107" s="3" t="s">
        <v>1039</v>
      </c>
      <c r="D107" s="3" t="s">
        <v>65</v>
      </c>
      <c r="E107" s="4" t="s">
        <v>280</v>
      </c>
      <c r="F107" s="4" t="s">
        <v>19</v>
      </c>
      <c r="G107" s="3" t="s">
        <v>330</v>
      </c>
      <c r="H107" s="14" t="s">
        <v>50</v>
      </c>
      <c r="I107" s="14">
        <v>105</v>
      </c>
      <c r="J107" s="4" t="str">
        <f t="shared" si="1"/>
        <v>KR06-014</v>
      </c>
      <c r="K107" s="4" t="s">
        <v>280</v>
      </c>
      <c r="L107" s="20" t="s">
        <v>981</v>
      </c>
      <c r="M107" s="3" t="s">
        <v>69</v>
      </c>
      <c r="N107" s="3">
        <v>2021</v>
      </c>
      <c r="O107" s="5"/>
      <c r="P107" s="64">
        <v>700000</v>
      </c>
      <c r="Q107" s="3" t="s">
        <v>214</v>
      </c>
      <c r="R107" s="14" t="s">
        <v>1532</v>
      </c>
      <c r="S107" s="3"/>
    </row>
    <row r="108" spans="1:19" x14ac:dyDescent="0.25">
      <c r="A108" s="14">
        <v>106</v>
      </c>
      <c r="B108" s="4" t="s">
        <v>432</v>
      </c>
      <c r="C108" s="3" t="s">
        <v>1039</v>
      </c>
      <c r="D108" s="3" t="s">
        <v>65</v>
      </c>
      <c r="E108" s="4" t="s">
        <v>280</v>
      </c>
      <c r="F108" s="4" t="s">
        <v>19</v>
      </c>
      <c r="G108" s="3" t="s">
        <v>330</v>
      </c>
      <c r="H108" s="14" t="s">
        <v>51</v>
      </c>
      <c r="I108" s="14">
        <v>106</v>
      </c>
      <c r="J108" s="4" t="str">
        <f t="shared" si="1"/>
        <v>KR06-015</v>
      </c>
      <c r="K108" s="4" t="s">
        <v>280</v>
      </c>
      <c r="L108" s="20" t="s">
        <v>981</v>
      </c>
      <c r="M108" s="3" t="s">
        <v>69</v>
      </c>
      <c r="N108" s="3">
        <v>2021</v>
      </c>
      <c r="O108" s="5"/>
      <c r="P108" s="64">
        <v>700000</v>
      </c>
      <c r="Q108" s="3" t="s">
        <v>214</v>
      </c>
      <c r="R108" s="14" t="s">
        <v>1533</v>
      </c>
      <c r="S108" s="3"/>
    </row>
    <row r="109" spans="1:19" x14ac:dyDescent="0.25">
      <c r="A109" s="14">
        <v>107</v>
      </c>
      <c r="B109" s="4" t="s">
        <v>432</v>
      </c>
      <c r="C109" s="3" t="s">
        <v>1039</v>
      </c>
      <c r="D109" s="3" t="s">
        <v>65</v>
      </c>
      <c r="E109" s="4" t="s">
        <v>280</v>
      </c>
      <c r="F109" s="4" t="s">
        <v>19</v>
      </c>
      <c r="G109" s="3" t="s">
        <v>330</v>
      </c>
      <c r="H109" s="14" t="s">
        <v>52</v>
      </c>
      <c r="I109" s="14">
        <v>107</v>
      </c>
      <c r="J109" s="4" t="str">
        <f t="shared" si="1"/>
        <v>KR06-016</v>
      </c>
      <c r="K109" s="4" t="s">
        <v>280</v>
      </c>
      <c r="L109" s="20" t="s">
        <v>982</v>
      </c>
      <c r="M109" s="3" t="s">
        <v>69</v>
      </c>
      <c r="N109" s="3">
        <v>2021</v>
      </c>
      <c r="O109" s="5"/>
      <c r="P109" s="64">
        <v>700000</v>
      </c>
      <c r="Q109" s="3" t="s">
        <v>214</v>
      </c>
      <c r="R109" s="14" t="s">
        <v>1536</v>
      </c>
      <c r="S109" s="3"/>
    </row>
    <row r="110" spans="1:19" x14ac:dyDescent="0.25">
      <c r="A110" s="14">
        <v>108</v>
      </c>
      <c r="B110" s="4" t="s">
        <v>432</v>
      </c>
      <c r="C110" s="3" t="s">
        <v>1039</v>
      </c>
      <c r="D110" s="3" t="s">
        <v>65</v>
      </c>
      <c r="E110" s="4" t="s">
        <v>280</v>
      </c>
      <c r="F110" s="4" t="s">
        <v>19</v>
      </c>
      <c r="G110" s="3" t="s">
        <v>330</v>
      </c>
      <c r="H110" s="14" t="s">
        <v>53</v>
      </c>
      <c r="I110" s="14">
        <v>108</v>
      </c>
      <c r="J110" s="4" t="str">
        <f t="shared" si="1"/>
        <v>KR06-017</v>
      </c>
      <c r="K110" s="4" t="s">
        <v>280</v>
      </c>
      <c r="L110" s="20" t="s">
        <v>983</v>
      </c>
      <c r="M110" s="3" t="s">
        <v>69</v>
      </c>
      <c r="N110" s="3">
        <v>2021</v>
      </c>
      <c r="O110" s="5"/>
      <c r="P110" s="64">
        <v>700000</v>
      </c>
      <c r="Q110" s="3" t="s">
        <v>214</v>
      </c>
      <c r="R110" s="14" t="s">
        <v>1540</v>
      </c>
      <c r="S110" s="3"/>
    </row>
    <row r="111" spans="1:19" x14ac:dyDescent="0.25">
      <c r="A111" s="14">
        <v>109</v>
      </c>
      <c r="B111" s="4" t="s">
        <v>432</v>
      </c>
      <c r="C111" s="3" t="s">
        <v>1039</v>
      </c>
      <c r="D111" s="3" t="s">
        <v>65</v>
      </c>
      <c r="E111" s="4" t="s">
        <v>280</v>
      </c>
      <c r="F111" s="4" t="s">
        <v>19</v>
      </c>
      <c r="G111" s="3" t="s">
        <v>330</v>
      </c>
      <c r="H111" s="14" t="s">
        <v>54</v>
      </c>
      <c r="I111" s="14">
        <v>109</v>
      </c>
      <c r="J111" s="4" t="str">
        <f t="shared" si="1"/>
        <v>KR06-018</v>
      </c>
      <c r="K111" s="4" t="s">
        <v>280</v>
      </c>
      <c r="L111" s="20" t="s">
        <v>987</v>
      </c>
      <c r="M111" s="3" t="s">
        <v>69</v>
      </c>
      <c r="N111" s="3">
        <v>2019</v>
      </c>
      <c r="O111" s="5"/>
      <c r="P111" s="64">
        <v>700000</v>
      </c>
      <c r="Q111" s="3" t="s">
        <v>214</v>
      </c>
      <c r="R111" s="14" t="s">
        <v>1552</v>
      </c>
      <c r="S111" s="3"/>
    </row>
    <row r="112" spans="1:19" x14ac:dyDescent="0.25">
      <c r="A112" s="14">
        <v>110</v>
      </c>
      <c r="B112" s="4" t="s">
        <v>432</v>
      </c>
      <c r="C112" s="3" t="s">
        <v>1039</v>
      </c>
      <c r="D112" s="3" t="s">
        <v>65</v>
      </c>
      <c r="E112" s="4" t="s">
        <v>280</v>
      </c>
      <c r="F112" s="4" t="s">
        <v>19</v>
      </c>
      <c r="G112" s="3" t="s">
        <v>330</v>
      </c>
      <c r="H112" s="14" t="s">
        <v>55</v>
      </c>
      <c r="I112" s="14">
        <v>110</v>
      </c>
      <c r="J112" s="4" t="str">
        <f t="shared" si="1"/>
        <v>KR06-019</v>
      </c>
      <c r="K112" s="4" t="s">
        <v>280</v>
      </c>
      <c r="L112" s="20" t="s">
        <v>988</v>
      </c>
      <c r="M112" s="3" t="s">
        <v>69</v>
      </c>
      <c r="N112" s="3">
        <v>2021</v>
      </c>
      <c r="O112" s="5"/>
      <c r="P112" s="64">
        <v>700000</v>
      </c>
      <c r="Q112" s="3" t="s">
        <v>214</v>
      </c>
      <c r="R112" s="14" t="s">
        <v>1554</v>
      </c>
      <c r="S112" s="3"/>
    </row>
    <row r="113" spans="1:19" x14ac:dyDescent="0.25">
      <c r="A113" s="14">
        <v>111</v>
      </c>
      <c r="B113" s="4" t="s">
        <v>432</v>
      </c>
      <c r="C113" s="3" t="s">
        <v>1039</v>
      </c>
      <c r="D113" s="3" t="s">
        <v>65</v>
      </c>
      <c r="E113" s="4" t="s">
        <v>280</v>
      </c>
      <c r="F113" s="4" t="s">
        <v>19</v>
      </c>
      <c r="G113" s="3" t="s">
        <v>330</v>
      </c>
      <c r="H113" s="14" t="s">
        <v>56</v>
      </c>
      <c r="I113" s="14">
        <v>111</v>
      </c>
      <c r="J113" s="4" t="str">
        <f t="shared" si="1"/>
        <v>KR06-020</v>
      </c>
      <c r="K113" s="4" t="s">
        <v>280</v>
      </c>
      <c r="L113" s="20" t="s">
        <v>990</v>
      </c>
      <c r="M113" s="3" t="s">
        <v>69</v>
      </c>
      <c r="N113" s="3">
        <v>2019</v>
      </c>
      <c r="O113" s="5"/>
      <c r="P113" s="64">
        <v>700000</v>
      </c>
      <c r="Q113" s="3" t="s">
        <v>214</v>
      </c>
      <c r="R113" s="14" t="s">
        <v>1556</v>
      </c>
      <c r="S113" s="3"/>
    </row>
    <row r="114" spans="1:19" x14ac:dyDescent="0.25">
      <c r="A114" s="14">
        <v>112</v>
      </c>
      <c r="B114" s="4" t="s">
        <v>432</v>
      </c>
      <c r="C114" s="3" t="s">
        <v>1039</v>
      </c>
      <c r="D114" s="3" t="s">
        <v>65</v>
      </c>
      <c r="E114" s="4" t="s">
        <v>280</v>
      </c>
      <c r="F114" s="4" t="s">
        <v>19</v>
      </c>
      <c r="G114" s="3" t="s">
        <v>330</v>
      </c>
      <c r="H114" s="14" t="s">
        <v>57</v>
      </c>
      <c r="I114" s="14">
        <v>112</v>
      </c>
      <c r="J114" s="4" t="str">
        <f t="shared" si="1"/>
        <v>KR06-021</v>
      </c>
      <c r="K114" s="4" t="s">
        <v>280</v>
      </c>
      <c r="L114" s="20" t="s">
        <v>1024</v>
      </c>
      <c r="M114" s="3" t="s">
        <v>69</v>
      </c>
      <c r="N114" s="3">
        <v>2021</v>
      </c>
      <c r="O114" s="5"/>
      <c r="P114" s="64">
        <v>700000</v>
      </c>
      <c r="Q114" s="3" t="s">
        <v>214</v>
      </c>
      <c r="R114" s="14" t="s">
        <v>1568</v>
      </c>
      <c r="S114" s="3"/>
    </row>
    <row r="115" spans="1:19" x14ac:dyDescent="0.25">
      <c r="A115" s="14">
        <v>113</v>
      </c>
      <c r="B115" s="4" t="s">
        <v>432</v>
      </c>
      <c r="C115" s="3" t="s">
        <v>1039</v>
      </c>
      <c r="D115" s="3" t="s">
        <v>65</v>
      </c>
      <c r="E115" s="4" t="s">
        <v>280</v>
      </c>
      <c r="F115" s="4" t="s">
        <v>19</v>
      </c>
      <c r="G115" s="3" t="s">
        <v>330</v>
      </c>
      <c r="H115" s="14" t="s">
        <v>58</v>
      </c>
      <c r="I115" s="14">
        <v>113</v>
      </c>
      <c r="J115" s="4" t="str">
        <f t="shared" si="1"/>
        <v>KR06-022</v>
      </c>
      <c r="K115" s="4" t="s">
        <v>280</v>
      </c>
      <c r="L115" s="20" t="s">
        <v>1024</v>
      </c>
      <c r="M115" s="3" t="s">
        <v>69</v>
      </c>
      <c r="N115" s="3">
        <v>2021</v>
      </c>
      <c r="O115" s="5"/>
      <c r="P115" s="64">
        <v>700000</v>
      </c>
      <c r="Q115" s="3" t="s">
        <v>214</v>
      </c>
      <c r="R115" s="14" t="s">
        <v>1569</v>
      </c>
      <c r="S115" s="3"/>
    </row>
    <row r="116" spans="1:19" x14ac:dyDescent="0.25">
      <c r="A116" s="14">
        <v>114</v>
      </c>
      <c r="B116" s="4" t="s">
        <v>432</v>
      </c>
      <c r="C116" s="3" t="s">
        <v>1039</v>
      </c>
      <c r="D116" s="3" t="s">
        <v>65</v>
      </c>
      <c r="E116" s="4" t="s">
        <v>280</v>
      </c>
      <c r="F116" s="4" t="s">
        <v>19</v>
      </c>
      <c r="G116" s="3" t="s">
        <v>330</v>
      </c>
      <c r="H116" s="14" t="s">
        <v>59</v>
      </c>
      <c r="I116" s="14">
        <v>114</v>
      </c>
      <c r="J116" s="4" t="str">
        <f t="shared" si="1"/>
        <v>KR06-023</v>
      </c>
      <c r="K116" s="4" t="s">
        <v>280</v>
      </c>
      <c r="L116" s="20" t="s">
        <v>1024</v>
      </c>
      <c r="M116" s="3" t="s">
        <v>69</v>
      </c>
      <c r="N116" s="3">
        <v>2021</v>
      </c>
      <c r="O116" s="5"/>
      <c r="P116" s="64">
        <v>700000</v>
      </c>
      <c r="Q116" s="3" t="s">
        <v>214</v>
      </c>
      <c r="R116" s="14" t="s">
        <v>1570</v>
      </c>
      <c r="S116" s="3"/>
    </row>
    <row r="117" spans="1:19" x14ac:dyDescent="0.25">
      <c r="A117" s="14">
        <v>115</v>
      </c>
      <c r="B117" s="4" t="s">
        <v>432</v>
      </c>
      <c r="C117" s="3" t="s">
        <v>1039</v>
      </c>
      <c r="D117" s="3" t="s">
        <v>65</v>
      </c>
      <c r="E117" s="4" t="s">
        <v>280</v>
      </c>
      <c r="F117" s="4" t="s">
        <v>19</v>
      </c>
      <c r="G117" s="3" t="s">
        <v>330</v>
      </c>
      <c r="H117" s="14" t="s">
        <v>60</v>
      </c>
      <c r="I117" s="14">
        <v>115</v>
      </c>
      <c r="J117" s="4" t="str">
        <f t="shared" si="1"/>
        <v>KR06-024</v>
      </c>
      <c r="K117" s="4" t="s">
        <v>280</v>
      </c>
      <c r="L117" s="20" t="s">
        <v>1024</v>
      </c>
      <c r="M117" s="3" t="s">
        <v>69</v>
      </c>
      <c r="N117" s="3">
        <v>2021</v>
      </c>
      <c r="O117" s="5"/>
      <c r="P117" s="64">
        <v>700000</v>
      </c>
      <c r="Q117" s="3" t="s">
        <v>214</v>
      </c>
      <c r="R117" s="14" t="s">
        <v>1571</v>
      </c>
      <c r="S117" s="3"/>
    </row>
    <row r="118" spans="1:19" x14ac:dyDescent="0.25">
      <c r="A118" s="14">
        <v>116</v>
      </c>
      <c r="B118" s="4" t="s">
        <v>432</v>
      </c>
      <c r="C118" s="3" t="s">
        <v>1039</v>
      </c>
      <c r="D118" s="3" t="s">
        <v>65</v>
      </c>
      <c r="E118" s="4" t="s">
        <v>280</v>
      </c>
      <c r="F118" s="4" t="s">
        <v>19</v>
      </c>
      <c r="G118" s="3" t="s">
        <v>330</v>
      </c>
      <c r="H118" s="14" t="s">
        <v>61</v>
      </c>
      <c r="I118" s="14">
        <v>116</v>
      </c>
      <c r="J118" s="4" t="str">
        <f t="shared" si="1"/>
        <v>KR06-025</v>
      </c>
      <c r="K118" s="4" t="s">
        <v>280</v>
      </c>
      <c r="L118" s="20" t="s">
        <v>1024</v>
      </c>
      <c r="M118" s="3" t="s">
        <v>69</v>
      </c>
      <c r="N118" s="3">
        <v>2021</v>
      </c>
      <c r="O118" s="5"/>
      <c r="P118" s="64">
        <v>700000</v>
      </c>
      <c r="Q118" s="3" t="s">
        <v>214</v>
      </c>
      <c r="R118" s="14" t="s">
        <v>1572</v>
      </c>
      <c r="S118" s="3"/>
    </row>
    <row r="119" spans="1:19" x14ac:dyDescent="0.25">
      <c r="A119" s="14">
        <v>117</v>
      </c>
      <c r="B119" s="4" t="s">
        <v>432</v>
      </c>
      <c r="C119" s="3" t="s">
        <v>1039</v>
      </c>
      <c r="D119" s="3" t="s">
        <v>65</v>
      </c>
      <c r="E119" s="4" t="s">
        <v>280</v>
      </c>
      <c r="F119" s="4" t="s">
        <v>19</v>
      </c>
      <c r="G119" s="3" t="s">
        <v>330</v>
      </c>
      <c r="H119" s="14" t="s">
        <v>70</v>
      </c>
      <c r="I119" s="14">
        <v>117</v>
      </c>
      <c r="J119" s="4" t="str">
        <f t="shared" si="1"/>
        <v>KR06-026</v>
      </c>
      <c r="K119" s="4" t="s">
        <v>280</v>
      </c>
      <c r="L119" s="20" t="s">
        <v>1024</v>
      </c>
      <c r="M119" s="3" t="s">
        <v>69</v>
      </c>
      <c r="N119" s="3">
        <v>2021</v>
      </c>
      <c r="O119" s="5"/>
      <c r="P119" s="64">
        <v>700000</v>
      </c>
      <c r="Q119" s="3" t="s">
        <v>214</v>
      </c>
      <c r="R119" s="14" t="s">
        <v>1573</v>
      </c>
      <c r="S119" s="3"/>
    </row>
    <row r="120" spans="1:19" s="130" customFormat="1" x14ac:dyDescent="0.25">
      <c r="A120" s="14">
        <v>118</v>
      </c>
      <c r="B120" s="125" t="s">
        <v>432</v>
      </c>
      <c r="C120" s="126" t="s">
        <v>1039</v>
      </c>
      <c r="D120" s="126" t="s">
        <v>65</v>
      </c>
      <c r="E120" s="125" t="s">
        <v>280</v>
      </c>
      <c r="F120" s="125" t="s">
        <v>19</v>
      </c>
      <c r="G120" s="126" t="s">
        <v>330</v>
      </c>
      <c r="H120" s="124" t="s">
        <v>71</v>
      </c>
      <c r="I120" s="14">
        <v>118</v>
      </c>
      <c r="J120" s="4" t="str">
        <f t="shared" si="1"/>
        <v>KR06-027</v>
      </c>
      <c r="K120" s="125" t="s">
        <v>280</v>
      </c>
      <c r="L120" s="127" t="s">
        <v>449</v>
      </c>
      <c r="M120" s="126" t="s">
        <v>69</v>
      </c>
      <c r="N120" s="126" t="s">
        <v>1954</v>
      </c>
      <c r="O120" s="128"/>
      <c r="P120" s="129">
        <v>570000</v>
      </c>
      <c r="Q120" s="139" t="s">
        <v>1951</v>
      </c>
      <c r="R120" s="124" t="s">
        <v>1959</v>
      </c>
      <c r="S120" s="126"/>
    </row>
    <row r="121" spans="1:19" s="130" customFormat="1" x14ac:dyDescent="0.25">
      <c r="A121" s="14">
        <v>119</v>
      </c>
      <c r="B121" s="125" t="s">
        <v>432</v>
      </c>
      <c r="C121" s="126" t="s">
        <v>1039</v>
      </c>
      <c r="D121" s="126" t="s">
        <v>65</v>
      </c>
      <c r="E121" s="125" t="s">
        <v>280</v>
      </c>
      <c r="F121" s="125" t="s">
        <v>19</v>
      </c>
      <c r="G121" s="126" t="s">
        <v>330</v>
      </c>
      <c r="H121" s="124" t="s">
        <v>72</v>
      </c>
      <c r="I121" s="14">
        <v>119</v>
      </c>
      <c r="J121" s="4" t="str">
        <f t="shared" si="1"/>
        <v>KR06-028</v>
      </c>
      <c r="K121" s="125" t="s">
        <v>280</v>
      </c>
      <c r="L121" s="127" t="s">
        <v>449</v>
      </c>
      <c r="M121" s="126" t="s">
        <v>69</v>
      </c>
      <c r="N121" s="126" t="s">
        <v>1955</v>
      </c>
      <c r="O121" s="128"/>
      <c r="P121" s="129">
        <v>570000</v>
      </c>
      <c r="Q121" s="139" t="s">
        <v>1957</v>
      </c>
      <c r="R121" s="124" t="s">
        <v>1960</v>
      </c>
      <c r="S121" s="126"/>
    </row>
    <row r="122" spans="1:19" s="130" customFormat="1" x14ac:dyDescent="0.25">
      <c r="A122" s="14">
        <v>120</v>
      </c>
      <c r="B122" s="125" t="s">
        <v>432</v>
      </c>
      <c r="C122" s="126" t="s">
        <v>1039</v>
      </c>
      <c r="D122" s="126" t="s">
        <v>65</v>
      </c>
      <c r="E122" s="125" t="s">
        <v>280</v>
      </c>
      <c r="F122" s="125" t="s">
        <v>19</v>
      </c>
      <c r="G122" s="126" t="s">
        <v>330</v>
      </c>
      <c r="H122" s="124" t="s">
        <v>73</v>
      </c>
      <c r="I122" s="14">
        <v>120</v>
      </c>
      <c r="J122" s="4" t="str">
        <f t="shared" si="1"/>
        <v>KR06-029</v>
      </c>
      <c r="K122" s="125" t="s">
        <v>280</v>
      </c>
      <c r="L122" s="127" t="s">
        <v>449</v>
      </c>
      <c r="M122" s="126" t="s">
        <v>69</v>
      </c>
      <c r="N122" s="126" t="s">
        <v>1956</v>
      </c>
      <c r="O122" s="128"/>
      <c r="P122" s="129">
        <v>570000</v>
      </c>
      <c r="Q122" s="139" t="s">
        <v>1958</v>
      </c>
      <c r="R122" s="124" t="s">
        <v>1961</v>
      </c>
      <c r="S122" s="126"/>
    </row>
    <row r="123" spans="1:19" x14ac:dyDescent="0.25">
      <c r="A123" s="14">
        <v>121</v>
      </c>
      <c r="B123" s="4" t="s">
        <v>772</v>
      </c>
      <c r="C123" s="3" t="s">
        <v>1038</v>
      </c>
      <c r="D123" s="3" t="s">
        <v>65</v>
      </c>
      <c r="E123" s="4" t="s">
        <v>773</v>
      </c>
      <c r="F123" s="4" t="s">
        <v>21</v>
      </c>
      <c r="G123" s="3" t="s">
        <v>331</v>
      </c>
      <c r="H123" s="14" t="s">
        <v>37</v>
      </c>
      <c r="I123" s="14">
        <v>121</v>
      </c>
      <c r="J123" s="4" t="str">
        <f t="shared" si="1"/>
        <v>KR07-001</v>
      </c>
      <c r="K123" s="4" t="s">
        <v>773</v>
      </c>
      <c r="L123" s="3" t="s">
        <v>67</v>
      </c>
      <c r="M123" s="3" t="s">
        <v>69</v>
      </c>
      <c r="N123" s="3">
        <v>2019</v>
      </c>
      <c r="O123" s="14"/>
      <c r="P123" s="64">
        <v>76000</v>
      </c>
      <c r="Q123" s="3" t="s">
        <v>214</v>
      </c>
      <c r="R123" s="14" t="s">
        <v>1360</v>
      </c>
      <c r="S123" s="3"/>
    </row>
    <row r="124" spans="1:19" x14ac:dyDescent="0.25">
      <c r="A124" s="14">
        <v>122</v>
      </c>
      <c r="B124" s="4" t="s">
        <v>772</v>
      </c>
      <c r="C124" s="3" t="s">
        <v>1038</v>
      </c>
      <c r="D124" s="3" t="s">
        <v>65</v>
      </c>
      <c r="E124" s="4" t="s">
        <v>773</v>
      </c>
      <c r="F124" s="4" t="s">
        <v>21</v>
      </c>
      <c r="G124" s="3" t="s">
        <v>331</v>
      </c>
      <c r="H124" s="14" t="s">
        <v>38</v>
      </c>
      <c r="I124" s="14">
        <v>122</v>
      </c>
      <c r="J124" s="4" t="str">
        <f t="shared" si="1"/>
        <v>KR07-002</v>
      </c>
      <c r="K124" s="4" t="s">
        <v>773</v>
      </c>
      <c r="L124" s="3" t="s">
        <v>67</v>
      </c>
      <c r="M124" s="3" t="s">
        <v>69</v>
      </c>
      <c r="N124" s="3">
        <v>2019</v>
      </c>
      <c r="O124" s="14"/>
      <c r="P124" s="64">
        <v>76000</v>
      </c>
      <c r="Q124" s="3" t="s">
        <v>214</v>
      </c>
      <c r="R124" s="14" t="s">
        <v>1361</v>
      </c>
      <c r="S124" s="3"/>
    </row>
    <row r="125" spans="1:19" x14ac:dyDescent="0.25">
      <c r="A125" s="14">
        <v>123</v>
      </c>
      <c r="B125" s="4" t="s">
        <v>772</v>
      </c>
      <c r="C125" s="3" t="s">
        <v>1038</v>
      </c>
      <c r="D125" s="3" t="s">
        <v>65</v>
      </c>
      <c r="E125" s="4" t="s">
        <v>773</v>
      </c>
      <c r="F125" s="4" t="s">
        <v>21</v>
      </c>
      <c r="G125" s="3" t="s">
        <v>331</v>
      </c>
      <c r="H125" s="14" t="s">
        <v>39</v>
      </c>
      <c r="I125" s="14">
        <v>123</v>
      </c>
      <c r="J125" s="4" t="str">
        <f t="shared" si="1"/>
        <v>KR07-003</v>
      </c>
      <c r="K125" s="4" t="s">
        <v>773</v>
      </c>
      <c r="L125" s="3" t="s">
        <v>67</v>
      </c>
      <c r="M125" s="3" t="s">
        <v>69</v>
      </c>
      <c r="N125" s="3">
        <v>2019</v>
      </c>
      <c r="O125" s="14"/>
      <c r="P125" s="64">
        <v>76000</v>
      </c>
      <c r="Q125" s="3" t="s">
        <v>214</v>
      </c>
      <c r="R125" s="14" t="s">
        <v>1362</v>
      </c>
      <c r="S125" s="3"/>
    </row>
    <row r="126" spans="1:19" x14ac:dyDescent="0.25">
      <c r="A126" s="14">
        <v>124</v>
      </c>
      <c r="B126" s="4" t="s">
        <v>772</v>
      </c>
      <c r="C126" s="3" t="s">
        <v>1038</v>
      </c>
      <c r="D126" s="3" t="s">
        <v>65</v>
      </c>
      <c r="E126" s="4" t="s">
        <v>773</v>
      </c>
      <c r="F126" s="4" t="s">
        <v>21</v>
      </c>
      <c r="G126" s="3" t="s">
        <v>331</v>
      </c>
      <c r="H126" s="14" t="s">
        <v>40</v>
      </c>
      <c r="I126" s="14">
        <v>124</v>
      </c>
      <c r="J126" s="4" t="str">
        <f t="shared" si="1"/>
        <v>KR07-004</v>
      </c>
      <c r="K126" s="4" t="s">
        <v>773</v>
      </c>
      <c r="L126" s="3" t="s">
        <v>67</v>
      </c>
      <c r="M126" s="3" t="s">
        <v>69</v>
      </c>
      <c r="N126" s="3">
        <v>2019</v>
      </c>
      <c r="O126" s="14"/>
      <c r="P126" s="64">
        <v>76000</v>
      </c>
      <c r="Q126" s="3" t="s">
        <v>214</v>
      </c>
      <c r="R126" s="14" t="s">
        <v>1363</v>
      </c>
      <c r="S126" s="3"/>
    </row>
    <row r="127" spans="1:19" x14ac:dyDescent="0.25">
      <c r="A127" s="14">
        <v>125</v>
      </c>
      <c r="B127" s="4" t="s">
        <v>772</v>
      </c>
      <c r="C127" s="3" t="s">
        <v>1038</v>
      </c>
      <c r="D127" s="3" t="s">
        <v>65</v>
      </c>
      <c r="E127" s="4" t="s">
        <v>773</v>
      </c>
      <c r="F127" s="4" t="s">
        <v>21</v>
      </c>
      <c r="G127" s="3" t="s">
        <v>331</v>
      </c>
      <c r="H127" s="14" t="s">
        <v>41</v>
      </c>
      <c r="I127" s="14">
        <v>125</v>
      </c>
      <c r="J127" s="4" t="str">
        <f t="shared" si="1"/>
        <v>KR07-005</v>
      </c>
      <c r="K127" s="4" t="s">
        <v>773</v>
      </c>
      <c r="L127" s="3" t="s">
        <v>67</v>
      </c>
      <c r="M127" s="3" t="s">
        <v>69</v>
      </c>
      <c r="N127" s="3">
        <v>2019</v>
      </c>
      <c r="O127" s="14"/>
      <c r="P127" s="64">
        <v>76000</v>
      </c>
      <c r="Q127" s="3" t="s">
        <v>214</v>
      </c>
      <c r="R127" s="14" t="s">
        <v>1364</v>
      </c>
      <c r="S127" s="3"/>
    </row>
    <row r="128" spans="1:19" x14ac:dyDescent="0.25">
      <c r="A128" s="14">
        <v>126</v>
      </c>
      <c r="B128" s="4" t="s">
        <v>772</v>
      </c>
      <c r="C128" s="3" t="s">
        <v>1038</v>
      </c>
      <c r="D128" s="3" t="s">
        <v>65</v>
      </c>
      <c r="E128" s="4" t="s">
        <v>773</v>
      </c>
      <c r="F128" s="4" t="s">
        <v>21</v>
      </c>
      <c r="G128" s="3" t="s">
        <v>331</v>
      </c>
      <c r="H128" s="14" t="s">
        <v>42</v>
      </c>
      <c r="I128" s="14">
        <v>126</v>
      </c>
      <c r="J128" s="4" t="str">
        <f t="shared" si="1"/>
        <v>KR07-006</v>
      </c>
      <c r="K128" s="4" t="s">
        <v>773</v>
      </c>
      <c r="L128" s="3" t="s">
        <v>67</v>
      </c>
      <c r="M128" s="3" t="s">
        <v>69</v>
      </c>
      <c r="N128" s="3">
        <v>2019</v>
      </c>
      <c r="O128" s="14"/>
      <c r="P128" s="64">
        <v>76000</v>
      </c>
      <c r="Q128" s="3" t="s">
        <v>214</v>
      </c>
      <c r="R128" s="14" t="s">
        <v>1365</v>
      </c>
      <c r="S128" s="3"/>
    </row>
    <row r="129" spans="1:19" x14ac:dyDescent="0.25">
      <c r="A129" s="14">
        <v>127</v>
      </c>
      <c r="B129" s="4" t="s">
        <v>772</v>
      </c>
      <c r="C129" s="3" t="s">
        <v>1038</v>
      </c>
      <c r="D129" s="3" t="s">
        <v>65</v>
      </c>
      <c r="E129" s="4" t="s">
        <v>773</v>
      </c>
      <c r="F129" s="4" t="s">
        <v>21</v>
      </c>
      <c r="G129" s="3" t="s">
        <v>331</v>
      </c>
      <c r="H129" s="14" t="s">
        <v>43</v>
      </c>
      <c r="I129" s="14">
        <v>127</v>
      </c>
      <c r="J129" s="4" t="str">
        <f t="shared" si="1"/>
        <v>KR07-007</v>
      </c>
      <c r="K129" s="4" t="s">
        <v>773</v>
      </c>
      <c r="L129" s="3" t="s">
        <v>67</v>
      </c>
      <c r="M129" s="3" t="s">
        <v>69</v>
      </c>
      <c r="N129" s="3">
        <v>2019</v>
      </c>
      <c r="O129" s="14"/>
      <c r="P129" s="64">
        <v>76000</v>
      </c>
      <c r="Q129" s="3" t="s">
        <v>214</v>
      </c>
      <c r="R129" s="14" t="s">
        <v>1366</v>
      </c>
      <c r="S129" s="3"/>
    </row>
    <row r="130" spans="1:19" x14ac:dyDescent="0.25">
      <c r="A130" s="14">
        <v>128</v>
      </c>
      <c r="B130" s="4" t="s">
        <v>772</v>
      </c>
      <c r="C130" s="3" t="s">
        <v>1038</v>
      </c>
      <c r="D130" s="3" t="s">
        <v>65</v>
      </c>
      <c r="E130" s="4" t="s">
        <v>773</v>
      </c>
      <c r="F130" s="4" t="s">
        <v>21</v>
      </c>
      <c r="G130" s="3" t="s">
        <v>331</v>
      </c>
      <c r="H130" s="14" t="s">
        <v>44</v>
      </c>
      <c r="I130" s="14">
        <v>128</v>
      </c>
      <c r="J130" s="4" t="str">
        <f t="shared" si="1"/>
        <v>KR07-008</v>
      </c>
      <c r="K130" s="4" t="s">
        <v>773</v>
      </c>
      <c r="L130" s="3" t="s">
        <v>67</v>
      </c>
      <c r="M130" s="3" t="s">
        <v>69</v>
      </c>
      <c r="N130" s="3">
        <v>2019</v>
      </c>
      <c r="O130" s="14"/>
      <c r="P130" s="64">
        <v>76000</v>
      </c>
      <c r="Q130" s="3" t="s">
        <v>214</v>
      </c>
      <c r="R130" s="14" t="s">
        <v>1367</v>
      </c>
      <c r="S130" s="3"/>
    </row>
    <row r="131" spans="1:19" x14ac:dyDescent="0.25">
      <c r="A131" s="14">
        <v>129</v>
      </c>
      <c r="B131" s="4" t="s">
        <v>772</v>
      </c>
      <c r="C131" s="3" t="s">
        <v>1038</v>
      </c>
      <c r="D131" s="3" t="s">
        <v>65</v>
      </c>
      <c r="E131" s="4" t="s">
        <v>773</v>
      </c>
      <c r="F131" s="4" t="s">
        <v>21</v>
      </c>
      <c r="G131" s="3" t="s">
        <v>331</v>
      </c>
      <c r="H131" s="14" t="s">
        <v>45</v>
      </c>
      <c r="I131" s="14">
        <v>129</v>
      </c>
      <c r="J131" s="4" t="str">
        <f t="shared" si="1"/>
        <v>KR07-009</v>
      </c>
      <c r="K131" s="4" t="s">
        <v>773</v>
      </c>
      <c r="L131" s="3" t="s">
        <v>67</v>
      </c>
      <c r="M131" s="3" t="s">
        <v>69</v>
      </c>
      <c r="N131" s="3">
        <v>2019</v>
      </c>
      <c r="O131" s="14"/>
      <c r="P131" s="64">
        <v>76000</v>
      </c>
      <c r="Q131" s="3" t="s">
        <v>214</v>
      </c>
      <c r="R131" s="14" t="s">
        <v>1368</v>
      </c>
      <c r="S131" s="3"/>
    </row>
    <row r="132" spans="1:19" x14ac:dyDescent="0.25">
      <c r="A132" s="14">
        <v>130</v>
      </c>
      <c r="B132" s="35" t="s">
        <v>772</v>
      </c>
      <c r="C132" s="3" t="s">
        <v>1038</v>
      </c>
      <c r="D132" s="36" t="s">
        <v>65</v>
      </c>
      <c r="E132" s="35" t="s">
        <v>773</v>
      </c>
      <c r="F132" s="35" t="s">
        <v>21</v>
      </c>
      <c r="G132" s="36" t="s">
        <v>331</v>
      </c>
      <c r="H132" s="37" t="s">
        <v>46</v>
      </c>
      <c r="I132" s="14">
        <v>130</v>
      </c>
      <c r="J132" s="4" t="str">
        <f t="shared" ref="J132:J290" si="2">_xlfn.CONCAT(G132,"-",H132)</f>
        <v>KR07-010</v>
      </c>
      <c r="K132" s="35" t="s">
        <v>773</v>
      </c>
      <c r="L132" s="3" t="s">
        <v>67</v>
      </c>
      <c r="M132" s="3" t="s">
        <v>69</v>
      </c>
      <c r="N132" s="3">
        <v>2019</v>
      </c>
      <c r="O132" s="37"/>
      <c r="P132" s="64">
        <v>76000</v>
      </c>
      <c r="Q132" s="36" t="s">
        <v>214</v>
      </c>
      <c r="R132" s="14" t="s">
        <v>1369</v>
      </c>
      <c r="S132" s="36"/>
    </row>
    <row r="133" spans="1:19" x14ac:dyDescent="0.25">
      <c r="A133" s="14">
        <v>131</v>
      </c>
      <c r="B133" s="4" t="s">
        <v>772</v>
      </c>
      <c r="C133" s="3" t="s">
        <v>1038</v>
      </c>
      <c r="D133" s="3" t="s">
        <v>65</v>
      </c>
      <c r="E133" s="4" t="s">
        <v>773</v>
      </c>
      <c r="F133" s="4" t="s">
        <v>21</v>
      </c>
      <c r="G133" s="3" t="s">
        <v>331</v>
      </c>
      <c r="H133" s="14" t="s">
        <v>47</v>
      </c>
      <c r="I133" s="14">
        <v>131</v>
      </c>
      <c r="J133" s="4" t="str">
        <f t="shared" si="2"/>
        <v>KR07-011</v>
      </c>
      <c r="K133" s="4" t="s">
        <v>773</v>
      </c>
      <c r="L133" s="3" t="s">
        <v>67</v>
      </c>
      <c r="M133" s="3" t="s">
        <v>69</v>
      </c>
      <c r="N133" s="3">
        <v>2019</v>
      </c>
      <c r="O133" s="14"/>
      <c r="P133" s="64">
        <v>76000</v>
      </c>
      <c r="Q133" s="3" t="s">
        <v>214</v>
      </c>
      <c r="R133" s="14" t="s">
        <v>1370</v>
      </c>
      <c r="S133" s="3"/>
    </row>
    <row r="134" spans="1:19" x14ac:dyDescent="0.25">
      <c r="A134" s="14">
        <v>132</v>
      </c>
      <c r="B134" s="4" t="s">
        <v>772</v>
      </c>
      <c r="C134" s="3" t="s">
        <v>1038</v>
      </c>
      <c r="D134" s="3" t="s">
        <v>65</v>
      </c>
      <c r="E134" s="4" t="s">
        <v>773</v>
      </c>
      <c r="F134" s="4" t="s">
        <v>21</v>
      </c>
      <c r="G134" s="3" t="s">
        <v>331</v>
      </c>
      <c r="H134" s="14" t="s">
        <v>48</v>
      </c>
      <c r="I134" s="14">
        <v>132</v>
      </c>
      <c r="J134" s="4" t="str">
        <f t="shared" si="2"/>
        <v>KR07-012</v>
      </c>
      <c r="K134" s="4" t="s">
        <v>773</v>
      </c>
      <c r="L134" s="3" t="s">
        <v>67</v>
      </c>
      <c r="M134" s="3" t="s">
        <v>69</v>
      </c>
      <c r="N134" s="3">
        <v>2019</v>
      </c>
      <c r="O134" s="14"/>
      <c r="P134" s="64">
        <v>76000</v>
      </c>
      <c r="Q134" s="3" t="s">
        <v>214</v>
      </c>
      <c r="R134" s="14" t="s">
        <v>1371</v>
      </c>
      <c r="S134" s="3"/>
    </row>
    <row r="135" spans="1:19" x14ac:dyDescent="0.25">
      <c r="A135" s="14">
        <v>133</v>
      </c>
      <c r="B135" s="4" t="s">
        <v>772</v>
      </c>
      <c r="C135" s="3" t="s">
        <v>1038</v>
      </c>
      <c r="D135" s="3" t="s">
        <v>65</v>
      </c>
      <c r="E135" s="4" t="s">
        <v>773</v>
      </c>
      <c r="F135" s="4" t="s">
        <v>21</v>
      </c>
      <c r="G135" s="3" t="s">
        <v>331</v>
      </c>
      <c r="H135" s="14" t="s">
        <v>49</v>
      </c>
      <c r="I135" s="14">
        <v>133</v>
      </c>
      <c r="J135" s="4" t="str">
        <f t="shared" si="2"/>
        <v>KR07-013</v>
      </c>
      <c r="K135" s="4" t="s">
        <v>773</v>
      </c>
      <c r="L135" s="3" t="s">
        <v>67</v>
      </c>
      <c r="M135" s="3" t="s">
        <v>69</v>
      </c>
      <c r="N135" s="3">
        <v>2019</v>
      </c>
      <c r="O135" s="14"/>
      <c r="P135" s="64">
        <v>76000</v>
      </c>
      <c r="Q135" s="3" t="s">
        <v>214</v>
      </c>
      <c r="R135" s="14" t="s">
        <v>1372</v>
      </c>
      <c r="S135" s="3"/>
    </row>
    <row r="136" spans="1:19" x14ac:dyDescent="0.25">
      <c r="A136" s="14">
        <v>134</v>
      </c>
      <c r="B136" s="4" t="s">
        <v>772</v>
      </c>
      <c r="C136" s="3" t="s">
        <v>1038</v>
      </c>
      <c r="D136" s="3" t="s">
        <v>65</v>
      </c>
      <c r="E136" s="4" t="s">
        <v>773</v>
      </c>
      <c r="F136" s="4" t="s">
        <v>21</v>
      </c>
      <c r="G136" s="3" t="s">
        <v>331</v>
      </c>
      <c r="H136" s="14" t="s">
        <v>50</v>
      </c>
      <c r="I136" s="14">
        <v>134</v>
      </c>
      <c r="J136" s="4" t="str">
        <f t="shared" si="2"/>
        <v>KR07-014</v>
      </c>
      <c r="K136" s="4" t="s">
        <v>773</v>
      </c>
      <c r="L136" s="3" t="s">
        <v>67</v>
      </c>
      <c r="M136" s="3" t="s">
        <v>69</v>
      </c>
      <c r="N136" s="3">
        <v>2019</v>
      </c>
      <c r="O136" s="14"/>
      <c r="P136" s="64">
        <v>76000</v>
      </c>
      <c r="Q136" s="3" t="s">
        <v>214</v>
      </c>
      <c r="R136" s="14" t="s">
        <v>1373</v>
      </c>
      <c r="S136" s="3"/>
    </row>
    <row r="137" spans="1:19" x14ac:dyDescent="0.25">
      <c r="A137" s="14">
        <v>135</v>
      </c>
      <c r="B137" s="4" t="s">
        <v>772</v>
      </c>
      <c r="C137" s="3" t="s">
        <v>1038</v>
      </c>
      <c r="D137" s="3" t="s">
        <v>65</v>
      </c>
      <c r="E137" s="4" t="s">
        <v>773</v>
      </c>
      <c r="F137" s="4" t="s">
        <v>21</v>
      </c>
      <c r="G137" s="3" t="s">
        <v>331</v>
      </c>
      <c r="H137" s="14" t="s">
        <v>51</v>
      </c>
      <c r="I137" s="14">
        <v>135</v>
      </c>
      <c r="J137" s="4" t="str">
        <f t="shared" si="2"/>
        <v>KR07-015</v>
      </c>
      <c r="K137" s="4" t="s">
        <v>773</v>
      </c>
      <c r="L137" s="3" t="s">
        <v>67</v>
      </c>
      <c r="M137" s="3" t="s">
        <v>69</v>
      </c>
      <c r="N137" s="3">
        <v>2019</v>
      </c>
      <c r="O137" s="14"/>
      <c r="P137" s="64">
        <v>76000</v>
      </c>
      <c r="Q137" s="3" t="s">
        <v>214</v>
      </c>
      <c r="R137" s="14" t="s">
        <v>1374</v>
      </c>
      <c r="S137" s="3"/>
    </row>
    <row r="138" spans="1:19" x14ac:dyDescent="0.25">
      <c r="A138" s="14">
        <v>136</v>
      </c>
      <c r="B138" s="35" t="s">
        <v>772</v>
      </c>
      <c r="C138" s="3" t="s">
        <v>1038</v>
      </c>
      <c r="D138" s="36" t="s">
        <v>65</v>
      </c>
      <c r="E138" s="35" t="s">
        <v>773</v>
      </c>
      <c r="F138" s="35" t="s">
        <v>21</v>
      </c>
      <c r="G138" s="36" t="s">
        <v>331</v>
      </c>
      <c r="H138" s="37" t="s">
        <v>52</v>
      </c>
      <c r="I138" s="14">
        <v>136</v>
      </c>
      <c r="J138" s="4" t="str">
        <f t="shared" si="2"/>
        <v>KR07-016</v>
      </c>
      <c r="K138" s="35" t="s">
        <v>773</v>
      </c>
      <c r="L138" s="36" t="s">
        <v>67</v>
      </c>
      <c r="M138" s="3" t="s">
        <v>69</v>
      </c>
      <c r="N138" s="3">
        <v>2019</v>
      </c>
      <c r="O138" s="37"/>
      <c r="P138" s="64">
        <v>76000</v>
      </c>
      <c r="Q138" s="36" t="s">
        <v>214</v>
      </c>
      <c r="R138" s="14" t="s">
        <v>1375</v>
      </c>
      <c r="S138" s="36"/>
    </row>
    <row r="139" spans="1:19" x14ac:dyDescent="0.25">
      <c r="A139" s="14">
        <v>137</v>
      </c>
      <c r="B139" s="4" t="s">
        <v>772</v>
      </c>
      <c r="C139" s="3" t="s">
        <v>1038</v>
      </c>
      <c r="D139" s="3" t="s">
        <v>65</v>
      </c>
      <c r="E139" s="4" t="s">
        <v>773</v>
      </c>
      <c r="F139" s="4" t="s">
        <v>21</v>
      </c>
      <c r="G139" s="3" t="s">
        <v>331</v>
      </c>
      <c r="H139" s="14" t="s">
        <v>53</v>
      </c>
      <c r="I139" s="14">
        <v>137</v>
      </c>
      <c r="J139" s="4" t="str">
        <f t="shared" si="2"/>
        <v>KR07-017</v>
      </c>
      <c r="K139" s="4" t="s">
        <v>773</v>
      </c>
      <c r="L139" s="3" t="s">
        <v>67</v>
      </c>
      <c r="M139" s="3" t="s">
        <v>69</v>
      </c>
      <c r="N139" s="3">
        <v>2019</v>
      </c>
      <c r="O139" s="14"/>
      <c r="P139" s="64">
        <v>76000</v>
      </c>
      <c r="Q139" s="3" t="s">
        <v>214</v>
      </c>
      <c r="R139" s="14" t="s">
        <v>1376</v>
      </c>
      <c r="S139" s="3"/>
    </row>
    <row r="140" spans="1:19" x14ac:dyDescent="0.25">
      <c r="A140" s="14">
        <v>138</v>
      </c>
      <c r="B140" s="4" t="s">
        <v>772</v>
      </c>
      <c r="C140" s="3" t="s">
        <v>1038</v>
      </c>
      <c r="D140" s="3" t="s">
        <v>65</v>
      </c>
      <c r="E140" s="4" t="s">
        <v>773</v>
      </c>
      <c r="F140" s="4" t="s">
        <v>21</v>
      </c>
      <c r="G140" s="3" t="s">
        <v>331</v>
      </c>
      <c r="H140" s="14" t="s">
        <v>54</v>
      </c>
      <c r="I140" s="14">
        <v>138</v>
      </c>
      <c r="J140" s="4" t="str">
        <f t="shared" si="2"/>
        <v>KR07-018</v>
      </c>
      <c r="K140" s="4" t="s">
        <v>773</v>
      </c>
      <c r="L140" s="3" t="s">
        <v>67</v>
      </c>
      <c r="M140" s="3" t="s">
        <v>69</v>
      </c>
      <c r="N140" s="3">
        <v>2019</v>
      </c>
      <c r="O140" s="14"/>
      <c r="P140" s="64">
        <v>76000</v>
      </c>
      <c r="Q140" s="3" t="s">
        <v>214</v>
      </c>
      <c r="R140" s="14" t="s">
        <v>1377</v>
      </c>
      <c r="S140" s="3"/>
    </row>
    <row r="141" spans="1:19" x14ac:dyDescent="0.25">
      <c r="A141" s="14">
        <v>139</v>
      </c>
      <c r="B141" s="4" t="s">
        <v>772</v>
      </c>
      <c r="C141" s="3" t="s">
        <v>1038</v>
      </c>
      <c r="D141" s="3" t="s">
        <v>65</v>
      </c>
      <c r="E141" s="4" t="s">
        <v>773</v>
      </c>
      <c r="F141" s="4" t="s">
        <v>21</v>
      </c>
      <c r="G141" s="3" t="s">
        <v>331</v>
      </c>
      <c r="H141" s="14" t="s">
        <v>55</v>
      </c>
      <c r="I141" s="14">
        <v>139</v>
      </c>
      <c r="J141" s="4" t="str">
        <f t="shared" si="2"/>
        <v>KR07-019</v>
      </c>
      <c r="K141" s="4" t="s">
        <v>773</v>
      </c>
      <c r="L141" s="3" t="s">
        <v>67</v>
      </c>
      <c r="M141" s="3" t="s">
        <v>69</v>
      </c>
      <c r="N141" s="3">
        <v>2019</v>
      </c>
      <c r="O141" s="14"/>
      <c r="P141" s="64">
        <v>76000</v>
      </c>
      <c r="Q141" s="3" t="s">
        <v>214</v>
      </c>
      <c r="R141" s="14" t="s">
        <v>1378</v>
      </c>
      <c r="S141" s="3"/>
    </row>
    <row r="142" spans="1:19" x14ac:dyDescent="0.25">
      <c r="A142" s="14">
        <v>140</v>
      </c>
      <c r="B142" s="4" t="s">
        <v>772</v>
      </c>
      <c r="C142" s="3" t="s">
        <v>1038</v>
      </c>
      <c r="D142" s="3" t="s">
        <v>65</v>
      </c>
      <c r="E142" s="4" t="s">
        <v>773</v>
      </c>
      <c r="F142" s="4" t="s">
        <v>21</v>
      </c>
      <c r="G142" s="3" t="s">
        <v>331</v>
      </c>
      <c r="H142" s="14" t="s">
        <v>56</v>
      </c>
      <c r="I142" s="14">
        <v>140</v>
      </c>
      <c r="J142" s="4" t="str">
        <f t="shared" si="2"/>
        <v>KR07-020</v>
      </c>
      <c r="K142" s="4" t="s">
        <v>773</v>
      </c>
      <c r="L142" s="3" t="s">
        <v>67</v>
      </c>
      <c r="M142" s="3" t="s">
        <v>69</v>
      </c>
      <c r="N142" s="3">
        <v>2019</v>
      </c>
      <c r="O142" s="14"/>
      <c r="P142" s="64">
        <v>76000</v>
      </c>
      <c r="Q142" s="3" t="s">
        <v>214</v>
      </c>
      <c r="R142" s="14" t="s">
        <v>1379</v>
      </c>
      <c r="S142" s="3"/>
    </row>
    <row r="143" spans="1:19" x14ac:dyDescent="0.25">
      <c r="A143" s="14">
        <v>141</v>
      </c>
      <c r="B143" s="4" t="s">
        <v>772</v>
      </c>
      <c r="C143" s="3" t="s">
        <v>1038</v>
      </c>
      <c r="D143" s="3" t="s">
        <v>65</v>
      </c>
      <c r="E143" s="4" t="s">
        <v>773</v>
      </c>
      <c r="F143" s="4" t="s">
        <v>21</v>
      </c>
      <c r="G143" s="3" t="s">
        <v>331</v>
      </c>
      <c r="H143" s="14" t="s">
        <v>57</v>
      </c>
      <c r="I143" s="14">
        <v>141</v>
      </c>
      <c r="J143" s="4" t="str">
        <f t="shared" si="2"/>
        <v>KR07-021</v>
      </c>
      <c r="K143" s="4" t="s">
        <v>773</v>
      </c>
      <c r="L143" s="3" t="s">
        <v>67</v>
      </c>
      <c r="M143" s="3" t="s">
        <v>69</v>
      </c>
      <c r="N143" s="3">
        <v>2019</v>
      </c>
      <c r="O143" s="14"/>
      <c r="P143" s="64">
        <v>76000</v>
      </c>
      <c r="Q143" s="3" t="s">
        <v>214</v>
      </c>
      <c r="R143" s="14" t="s">
        <v>1380</v>
      </c>
      <c r="S143" s="3"/>
    </row>
    <row r="144" spans="1:19" x14ac:dyDescent="0.25">
      <c r="A144" s="14">
        <v>142</v>
      </c>
      <c r="B144" s="4" t="s">
        <v>772</v>
      </c>
      <c r="C144" s="3" t="s">
        <v>1038</v>
      </c>
      <c r="D144" s="3" t="s">
        <v>65</v>
      </c>
      <c r="E144" s="4" t="s">
        <v>773</v>
      </c>
      <c r="F144" s="4" t="s">
        <v>21</v>
      </c>
      <c r="G144" s="3" t="s">
        <v>331</v>
      </c>
      <c r="H144" s="14" t="s">
        <v>58</v>
      </c>
      <c r="I144" s="14">
        <v>142</v>
      </c>
      <c r="J144" s="4" t="str">
        <f t="shared" si="2"/>
        <v>KR07-022</v>
      </c>
      <c r="K144" s="4" t="s">
        <v>773</v>
      </c>
      <c r="L144" s="3" t="s">
        <v>67</v>
      </c>
      <c r="M144" s="3" t="s">
        <v>69</v>
      </c>
      <c r="N144" s="3">
        <v>2019</v>
      </c>
      <c r="O144" s="14"/>
      <c r="P144" s="64">
        <v>76000</v>
      </c>
      <c r="Q144" s="3" t="s">
        <v>214</v>
      </c>
      <c r="R144" s="14" t="s">
        <v>1381</v>
      </c>
      <c r="S144" s="3"/>
    </row>
    <row r="145" spans="1:19" x14ac:dyDescent="0.25">
      <c r="A145" s="14">
        <v>143</v>
      </c>
      <c r="B145" s="4" t="s">
        <v>772</v>
      </c>
      <c r="C145" s="3" t="s">
        <v>1038</v>
      </c>
      <c r="D145" s="3" t="s">
        <v>65</v>
      </c>
      <c r="E145" s="4" t="s">
        <v>773</v>
      </c>
      <c r="F145" s="4" t="s">
        <v>21</v>
      </c>
      <c r="G145" s="3" t="s">
        <v>331</v>
      </c>
      <c r="H145" s="14" t="s">
        <v>59</v>
      </c>
      <c r="I145" s="14">
        <v>143</v>
      </c>
      <c r="J145" s="4" t="str">
        <f t="shared" si="2"/>
        <v>KR07-023</v>
      </c>
      <c r="K145" s="4" t="s">
        <v>773</v>
      </c>
      <c r="L145" s="3" t="s">
        <v>67</v>
      </c>
      <c r="M145" s="3" t="s">
        <v>69</v>
      </c>
      <c r="N145" s="3">
        <v>2019</v>
      </c>
      <c r="O145" s="14"/>
      <c r="P145" s="64">
        <v>76000</v>
      </c>
      <c r="Q145" s="3" t="s">
        <v>214</v>
      </c>
      <c r="R145" s="14" t="s">
        <v>1382</v>
      </c>
      <c r="S145" s="3"/>
    </row>
    <row r="146" spans="1:19" x14ac:dyDescent="0.25">
      <c r="A146" s="14">
        <v>144</v>
      </c>
      <c r="B146" s="4" t="s">
        <v>772</v>
      </c>
      <c r="C146" s="3" t="s">
        <v>1038</v>
      </c>
      <c r="D146" s="3" t="s">
        <v>65</v>
      </c>
      <c r="E146" s="4" t="s">
        <v>773</v>
      </c>
      <c r="F146" s="4" t="s">
        <v>21</v>
      </c>
      <c r="G146" s="3" t="s">
        <v>331</v>
      </c>
      <c r="H146" s="14" t="s">
        <v>60</v>
      </c>
      <c r="I146" s="14">
        <v>144</v>
      </c>
      <c r="J146" s="4" t="str">
        <f t="shared" si="2"/>
        <v>KR07-024</v>
      </c>
      <c r="K146" s="4" t="s">
        <v>773</v>
      </c>
      <c r="L146" s="3" t="s">
        <v>67</v>
      </c>
      <c r="M146" s="3" t="s">
        <v>69</v>
      </c>
      <c r="N146" s="3">
        <v>2019</v>
      </c>
      <c r="O146" s="14"/>
      <c r="P146" s="64">
        <v>76000</v>
      </c>
      <c r="Q146" s="3" t="s">
        <v>214</v>
      </c>
      <c r="R146" s="14" t="s">
        <v>1383</v>
      </c>
      <c r="S146" s="3"/>
    </row>
    <row r="147" spans="1:19" x14ac:dyDescent="0.25">
      <c r="A147" s="14">
        <v>145</v>
      </c>
      <c r="B147" s="4" t="s">
        <v>772</v>
      </c>
      <c r="C147" s="3" t="s">
        <v>1038</v>
      </c>
      <c r="D147" s="3" t="s">
        <v>65</v>
      </c>
      <c r="E147" s="4" t="s">
        <v>773</v>
      </c>
      <c r="F147" s="4" t="s">
        <v>21</v>
      </c>
      <c r="G147" s="3" t="s">
        <v>331</v>
      </c>
      <c r="H147" s="14" t="s">
        <v>61</v>
      </c>
      <c r="I147" s="14">
        <v>145</v>
      </c>
      <c r="J147" s="4" t="str">
        <f t="shared" si="2"/>
        <v>KR07-025</v>
      </c>
      <c r="K147" s="4" t="s">
        <v>773</v>
      </c>
      <c r="L147" s="3" t="s">
        <v>67</v>
      </c>
      <c r="M147" s="3" t="s">
        <v>69</v>
      </c>
      <c r="N147" s="3">
        <v>2019</v>
      </c>
      <c r="O147" s="14"/>
      <c r="P147" s="64">
        <v>76000</v>
      </c>
      <c r="Q147" s="3" t="s">
        <v>214</v>
      </c>
      <c r="R147" s="14" t="s">
        <v>1384</v>
      </c>
      <c r="S147" s="3"/>
    </row>
    <row r="148" spans="1:19" x14ac:dyDescent="0.25">
      <c r="A148" s="14">
        <v>146</v>
      </c>
      <c r="B148" s="4" t="s">
        <v>772</v>
      </c>
      <c r="C148" s="3" t="s">
        <v>1038</v>
      </c>
      <c r="D148" s="3" t="s">
        <v>65</v>
      </c>
      <c r="E148" s="4" t="s">
        <v>773</v>
      </c>
      <c r="F148" s="4" t="s">
        <v>21</v>
      </c>
      <c r="G148" s="3" t="s">
        <v>331</v>
      </c>
      <c r="H148" s="14" t="s">
        <v>70</v>
      </c>
      <c r="I148" s="14">
        <v>146</v>
      </c>
      <c r="J148" s="4" t="str">
        <f t="shared" si="2"/>
        <v>KR07-026</v>
      </c>
      <c r="K148" s="4" t="s">
        <v>773</v>
      </c>
      <c r="L148" s="3" t="s">
        <v>67</v>
      </c>
      <c r="M148" s="3" t="s">
        <v>69</v>
      </c>
      <c r="N148" s="3">
        <v>2019</v>
      </c>
      <c r="O148" s="14"/>
      <c r="P148" s="64">
        <v>76000</v>
      </c>
      <c r="Q148" s="3" t="s">
        <v>214</v>
      </c>
      <c r="R148" s="14" t="s">
        <v>1385</v>
      </c>
      <c r="S148" s="3"/>
    </row>
    <row r="149" spans="1:19" x14ac:dyDescent="0.25">
      <c r="A149" s="14">
        <v>147</v>
      </c>
      <c r="B149" s="4" t="s">
        <v>772</v>
      </c>
      <c r="C149" s="3" t="s">
        <v>1038</v>
      </c>
      <c r="D149" s="3" t="s">
        <v>65</v>
      </c>
      <c r="E149" s="4" t="s">
        <v>773</v>
      </c>
      <c r="F149" s="4" t="s">
        <v>21</v>
      </c>
      <c r="G149" s="3" t="s">
        <v>331</v>
      </c>
      <c r="H149" s="14" t="s">
        <v>71</v>
      </c>
      <c r="I149" s="14">
        <v>147</v>
      </c>
      <c r="J149" s="4" t="str">
        <f t="shared" si="2"/>
        <v>KR07-027</v>
      </c>
      <c r="K149" s="4" t="s">
        <v>773</v>
      </c>
      <c r="L149" s="3" t="s">
        <v>67</v>
      </c>
      <c r="M149" s="3" t="s">
        <v>69</v>
      </c>
      <c r="N149" s="3">
        <v>2019</v>
      </c>
      <c r="O149" s="14"/>
      <c r="P149" s="64">
        <v>76000</v>
      </c>
      <c r="Q149" s="3" t="s">
        <v>214</v>
      </c>
      <c r="R149" s="14" t="s">
        <v>1386</v>
      </c>
      <c r="S149" s="3"/>
    </row>
    <row r="150" spans="1:19" x14ac:dyDescent="0.25">
      <c r="A150" s="14">
        <v>148</v>
      </c>
      <c r="B150" s="4" t="s">
        <v>772</v>
      </c>
      <c r="C150" s="3" t="s">
        <v>1038</v>
      </c>
      <c r="D150" s="3" t="s">
        <v>65</v>
      </c>
      <c r="E150" s="4" t="s">
        <v>773</v>
      </c>
      <c r="F150" s="4" t="s">
        <v>21</v>
      </c>
      <c r="G150" s="3" t="s">
        <v>331</v>
      </c>
      <c r="H150" s="14" t="s">
        <v>72</v>
      </c>
      <c r="I150" s="14">
        <v>148</v>
      </c>
      <c r="J150" s="4" t="str">
        <f t="shared" si="2"/>
        <v>KR07-028</v>
      </c>
      <c r="K150" s="4" t="s">
        <v>773</v>
      </c>
      <c r="L150" s="3" t="s">
        <v>67</v>
      </c>
      <c r="M150" s="3" t="s">
        <v>69</v>
      </c>
      <c r="N150" s="3">
        <v>2019</v>
      </c>
      <c r="O150" s="14"/>
      <c r="P150" s="64">
        <v>76000</v>
      </c>
      <c r="Q150" s="3" t="s">
        <v>214</v>
      </c>
      <c r="R150" s="14" t="s">
        <v>1387</v>
      </c>
      <c r="S150" s="3"/>
    </row>
    <row r="151" spans="1:19" x14ac:dyDescent="0.25">
      <c r="A151" s="14">
        <v>149</v>
      </c>
      <c r="B151" s="4" t="s">
        <v>772</v>
      </c>
      <c r="C151" s="3" t="s">
        <v>1038</v>
      </c>
      <c r="D151" s="3" t="s">
        <v>65</v>
      </c>
      <c r="E151" s="4" t="s">
        <v>773</v>
      </c>
      <c r="F151" s="4" t="s">
        <v>21</v>
      </c>
      <c r="G151" s="3" t="s">
        <v>331</v>
      </c>
      <c r="H151" s="14" t="s">
        <v>73</v>
      </c>
      <c r="I151" s="14">
        <v>149</v>
      </c>
      <c r="J151" s="4" t="str">
        <f t="shared" si="2"/>
        <v>KR07-029</v>
      </c>
      <c r="K151" s="4" t="s">
        <v>773</v>
      </c>
      <c r="L151" s="3" t="s">
        <v>67</v>
      </c>
      <c r="M151" s="3" t="s">
        <v>69</v>
      </c>
      <c r="N151" s="3">
        <v>2019</v>
      </c>
      <c r="O151" s="14"/>
      <c r="P151" s="64">
        <v>76000</v>
      </c>
      <c r="Q151" s="3" t="s">
        <v>214</v>
      </c>
      <c r="R151" s="14" t="s">
        <v>1388</v>
      </c>
      <c r="S151" s="3"/>
    </row>
    <row r="152" spans="1:19" x14ac:dyDescent="0.25">
      <c r="A152" s="14">
        <v>150</v>
      </c>
      <c r="B152" s="4" t="s">
        <v>772</v>
      </c>
      <c r="C152" s="3" t="s">
        <v>1038</v>
      </c>
      <c r="D152" s="3" t="s">
        <v>65</v>
      </c>
      <c r="E152" s="4" t="s">
        <v>773</v>
      </c>
      <c r="F152" s="4" t="s">
        <v>21</v>
      </c>
      <c r="G152" s="3" t="s">
        <v>331</v>
      </c>
      <c r="H152" s="14" t="s">
        <v>74</v>
      </c>
      <c r="I152" s="14">
        <v>150</v>
      </c>
      <c r="J152" s="4" t="str">
        <f t="shared" si="2"/>
        <v>KR07-030</v>
      </c>
      <c r="K152" s="4" t="s">
        <v>773</v>
      </c>
      <c r="L152" s="3" t="s">
        <v>67</v>
      </c>
      <c r="M152" s="3" t="s">
        <v>69</v>
      </c>
      <c r="N152" s="3">
        <v>2019</v>
      </c>
      <c r="O152" s="14"/>
      <c r="P152" s="64">
        <v>76000</v>
      </c>
      <c r="Q152" s="3" t="s">
        <v>214</v>
      </c>
      <c r="R152" s="14" t="s">
        <v>1389</v>
      </c>
      <c r="S152" s="3"/>
    </row>
    <row r="153" spans="1:19" x14ac:dyDescent="0.25">
      <c r="A153" s="14">
        <v>151</v>
      </c>
      <c r="B153" s="4" t="s">
        <v>772</v>
      </c>
      <c r="C153" s="3" t="s">
        <v>1038</v>
      </c>
      <c r="D153" s="3" t="s">
        <v>65</v>
      </c>
      <c r="E153" s="4" t="s">
        <v>773</v>
      </c>
      <c r="F153" s="4" t="s">
        <v>21</v>
      </c>
      <c r="G153" s="3" t="s">
        <v>331</v>
      </c>
      <c r="H153" s="14" t="s">
        <v>75</v>
      </c>
      <c r="I153" s="14">
        <v>151</v>
      </c>
      <c r="J153" s="4" t="str">
        <f t="shared" si="2"/>
        <v>KR07-031</v>
      </c>
      <c r="K153" s="4" t="s">
        <v>773</v>
      </c>
      <c r="L153" s="3" t="s">
        <v>67</v>
      </c>
      <c r="M153" s="3" t="s">
        <v>69</v>
      </c>
      <c r="N153" s="3">
        <v>2019</v>
      </c>
      <c r="O153" s="14"/>
      <c r="P153" s="64">
        <v>76000</v>
      </c>
      <c r="Q153" s="3" t="s">
        <v>214</v>
      </c>
      <c r="R153" s="14" t="s">
        <v>1390</v>
      </c>
      <c r="S153" s="3"/>
    </row>
    <row r="154" spans="1:19" x14ac:dyDescent="0.25">
      <c r="A154" s="14">
        <v>152</v>
      </c>
      <c r="B154" s="4" t="s">
        <v>772</v>
      </c>
      <c r="C154" s="3" t="s">
        <v>1038</v>
      </c>
      <c r="D154" s="3" t="s">
        <v>65</v>
      </c>
      <c r="E154" s="4" t="s">
        <v>773</v>
      </c>
      <c r="F154" s="4" t="s">
        <v>21</v>
      </c>
      <c r="G154" s="3" t="s">
        <v>331</v>
      </c>
      <c r="H154" s="14" t="s">
        <v>76</v>
      </c>
      <c r="I154" s="14">
        <v>152</v>
      </c>
      <c r="J154" s="4" t="str">
        <f t="shared" si="2"/>
        <v>KR07-032</v>
      </c>
      <c r="K154" s="4" t="s">
        <v>773</v>
      </c>
      <c r="L154" s="3" t="s">
        <v>67</v>
      </c>
      <c r="M154" s="3" t="s">
        <v>69</v>
      </c>
      <c r="N154" s="3">
        <v>2019</v>
      </c>
      <c r="O154" s="14"/>
      <c r="P154" s="64">
        <v>76000</v>
      </c>
      <c r="Q154" s="3" t="s">
        <v>214</v>
      </c>
      <c r="R154" s="14" t="s">
        <v>1391</v>
      </c>
      <c r="S154" s="3"/>
    </row>
    <row r="155" spans="1:19" x14ac:dyDescent="0.25">
      <c r="A155" s="14">
        <v>153</v>
      </c>
      <c r="B155" s="4" t="s">
        <v>772</v>
      </c>
      <c r="C155" s="3" t="s">
        <v>1038</v>
      </c>
      <c r="D155" s="3" t="s">
        <v>65</v>
      </c>
      <c r="E155" s="4" t="s">
        <v>773</v>
      </c>
      <c r="F155" s="4" t="s">
        <v>21</v>
      </c>
      <c r="G155" s="3" t="s">
        <v>331</v>
      </c>
      <c r="H155" s="14" t="s">
        <v>77</v>
      </c>
      <c r="I155" s="14">
        <v>153</v>
      </c>
      <c r="J155" s="4" t="str">
        <f t="shared" si="2"/>
        <v>KR07-033</v>
      </c>
      <c r="K155" s="4" t="s">
        <v>773</v>
      </c>
      <c r="L155" s="3" t="s">
        <v>67</v>
      </c>
      <c r="M155" s="3" t="s">
        <v>69</v>
      </c>
      <c r="N155" s="3">
        <v>2019</v>
      </c>
      <c r="O155" s="14"/>
      <c r="P155" s="64">
        <v>76000</v>
      </c>
      <c r="Q155" s="3" t="s">
        <v>214</v>
      </c>
      <c r="R155" s="14" t="s">
        <v>1392</v>
      </c>
      <c r="S155" s="3"/>
    </row>
    <row r="156" spans="1:19" x14ac:dyDescent="0.25">
      <c r="A156" s="14">
        <v>154</v>
      </c>
      <c r="B156" s="4" t="s">
        <v>772</v>
      </c>
      <c r="C156" s="3" t="s">
        <v>1038</v>
      </c>
      <c r="D156" s="3" t="s">
        <v>65</v>
      </c>
      <c r="E156" s="4" t="s">
        <v>773</v>
      </c>
      <c r="F156" s="4" t="s">
        <v>21</v>
      </c>
      <c r="G156" s="3" t="s">
        <v>331</v>
      </c>
      <c r="H156" s="14" t="s">
        <v>78</v>
      </c>
      <c r="I156" s="14">
        <v>154</v>
      </c>
      <c r="J156" s="4" t="str">
        <f t="shared" si="2"/>
        <v>KR07-034</v>
      </c>
      <c r="K156" s="4" t="s">
        <v>773</v>
      </c>
      <c r="L156" s="3" t="s">
        <v>67</v>
      </c>
      <c r="M156" s="3" t="s">
        <v>69</v>
      </c>
      <c r="N156" s="3">
        <v>2019</v>
      </c>
      <c r="O156" s="14"/>
      <c r="P156" s="64">
        <v>76000</v>
      </c>
      <c r="Q156" s="3" t="s">
        <v>214</v>
      </c>
      <c r="R156" s="14" t="s">
        <v>1393</v>
      </c>
      <c r="S156" s="3"/>
    </row>
    <row r="157" spans="1:19" x14ac:dyDescent="0.25">
      <c r="A157" s="14">
        <v>155</v>
      </c>
      <c r="B157" s="4" t="s">
        <v>772</v>
      </c>
      <c r="C157" s="3" t="s">
        <v>1038</v>
      </c>
      <c r="D157" s="3" t="s">
        <v>65</v>
      </c>
      <c r="E157" s="4" t="s">
        <v>773</v>
      </c>
      <c r="F157" s="4" t="s">
        <v>21</v>
      </c>
      <c r="G157" s="3" t="s">
        <v>331</v>
      </c>
      <c r="H157" s="14" t="s">
        <v>79</v>
      </c>
      <c r="I157" s="14">
        <v>155</v>
      </c>
      <c r="J157" s="4" t="str">
        <f t="shared" si="2"/>
        <v>KR07-035</v>
      </c>
      <c r="K157" s="4" t="s">
        <v>773</v>
      </c>
      <c r="L157" s="3" t="s">
        <v>67</v>
      </c>
      <c r="M157" s="3" t="s">
        <v>69</v>
      </c>
      <c r="N157" s="3">
        <v>2019</v>
      </c>
      <c r="O157" s="14"/>
      <c r="P157" s="64">
        <v>76000</v>
      </c>
      <c r="Q157" s="3" t="s">
        <v>214</v>
      </c>
      <c r="R157" s="14" t="s">
        <v>1394</v>
      </c>
      <c r="S157" s="3"/>
    </row>
    <row r="158" spans="1:19" x14ac:dyDescent="0.25">
      <c r="A158" s="14">
        <v>156</v>
      </c>
      <c r="B158" s="4" t="s">
        <v>772</v>
      </c>
      <c r="C158" s="3" t="s">
        <v>1038</v>
      </c>
      <c r="D158" s="3" t="s">
        <v>65</v>
      </c>
      <c r="E158" s="4" t="s">
        <v>773</v>
      </c>
      <c r="F158" s="4" t="s">
        <v>21</v>
      </c>
      <c r="G158" s="3" t="s">
        <v>331</v>
      </c>
      <c r="H158" s="14" t="s">
        <v>80</v>
      </c>
      <c r="I158" s="14">
        <v>156</v>
      </c>
      <c r="J158" s="4" t="str">
        <f t="shared" si="2"/>
        <v>KR07-036</v>
      </c>
      <c r="K158" s="4" t="s">
        <v>773</v>
      </c>
      <c r="L158" s="3" t="s">
        <v>67</v>
      </c>
      <c r="M158" s="3" t="s">
        <v>69</v>
      </c>
      <c r="N158" s="3">
        <v>2019</v>
      </c>
      <c r="O158" s="14"/>
      <c r="P158" s="64">
        <v>76000</v>
      </c>
      <c r="Q158" s="3" t="s">
        <v>214</v>
      </c>
      <c r="R158" s="14" t="s">
        <v>1395</v>
      </c>
      <c r="S158" s="3"/>
    </row>
    <row r="159" spans="1:19" x14ac:dyDescent="0.25">
      <c r="A159" s="14">
        <v>157</v>
      </c>
      <c r="B159" s="4" t="s">
        <v>772</v>
      </c>
      <c r="C159" s="3" t="s">
        <v>1038</v>
      </c>
      <c r="D159" s="3" t="s">
        <v>65</v>
      </c>
      <c r="E159" s="4" t="s">
        <v>773</v>
      </c>
      <c r="F159" s="4" t="s">
        <v>21</v>
      </c>
      <c r="G159" s="3" t="s">
        <v>331</v>
      </c>
      <c r="H159" s="14" t="s">
        <v>81</v>
      </c>
      <c r="I159" s="14">
        <v>157</v>
      </c>
      <c r="J159" s="4" t="str">
        <f t="shared" si="2"/>
        <v>KR07-037</v>
      </c>
      <c r="K159" s="4" t="s">
        <v>773</v>
      </c>
      <c r="L159" s="3" t="s">
        <v>67</v>
      </c>
      <c r="M159" s="3" t="s">
        <v>69</v>
      </c>
      <c r="N159" s="3">
        <v>2019</v>
      </c>
      <c r="O159" s="14"/>
      <c r="P159" s="64">
        <v>76000</v>
      </c>
      <c r="Q159" s="3" t="s">
        <v>214</v>
      </c>
      <c r="R159" s="14" t="s">
        <v>1396</v>
      </c>
      <c r="S159" s="3"/>
    </row>
    <row r="160" spans="1:19" x14ac:dyDescent="0.25">
      <c r="A160" s="14">
        <v>158</v>
      </c>
      <c r="B160" s="4" t="s">
        <v>772</v>
      </c>
      <c r="C160" s="3" t="s">
        <v>1038</v>
      </c>
      <c r="D160" s="3" t="s">
        <v>65</v>
      </c>
      <c r="E160" s="4" t="s">
        <v>773</v>
      </c>
      <c r="F160" s="4" t="s">
        <v>21</v>
      </c>
      <c r="G160" s="3" t="s">
        <v>331</v>
      </c>
      <c r="H160" s="14" t="s">
        <v>82</v>
      </c>
      <c r="I160" s="14">
        <v>158</v>
      </c>
      <c r="J160" s="4" t="str">
        <f t="shared" si="2"/>
        <v>KR07-038</v>
      </c>
      <c r="K160" s="4" t="s">
        <v>773</v>
      </c>
      <c r="L160" s="3" t="s">
        <v>67</v>
      </c>
      <c r="M160" s="3" t="s">
        <v>69</v>
      </c>
      <c r="N160" s="3">
        <v>2019</v>
      </c>
      <c r="O160" s="14"/>
      <c r="P160" s="64">
        <v>76000</v>
      </c>
      <c r="Q160" s="3" t="s">
        <v>214</v>
      </c>
      <c r="R160" s="14" t="s">
        <v>1397</v>
      </c>
      <c r="S160" s="3"/>
    </row>
    <row r="161" spans="1:19" x14ac:dyDescent="0.25">
      <c r="A161" s="14">
        <v>159</v>
      </c>
      <c r="B161" s="4" t="s">
        <v>772</v>
      </c>
      <c r="C161" s="3" t="s">
        <v>1038</v>
      </c>
      <c r="D161" s="3" t="s">
        <v>65</v>
      </c>
      <c r="E161" s="4" t="s">
        <v>773</v>
      </c>
      <c r="F161" s="4" t="s">
        <v>21</v>
      </c>
      <c r="G161" s="3" t="s">
        <v>331</v>
      </c>
      <c r="H161" s="14" t="s">
        <v>83</v>
      </c>
      <c r="I161" s="14">
        <v>159</v>
      </c>
      <c r="J161" s="4" t="str">
        <f t="shared" si="2"/>
        <v>KR07-039</v>
      </c>
      <c r="K161" s="4" t="s">
        <v>773</v>
      </c>
      <c r="L161" s="3" t="s">
        <v>67</v>
      </c>
      <c r="M161" s="3" t="s">
        <v>69</v>
      </c>
      <c r="N161" s="3">
        <v>2019</v>
      </c>
      <c r="O161" s="14"/>
      <c r="P161" s="64">
        <v>76000</v>
      </c>
      <c r="Q161" s="3" t="s">
        <v>214</v>
      </c>
      <c r="R161" s="14" t="s">
        <v>1398</v>
      </c>
      <c r="S161" s="3"/>
    </row>
    <row r="162" spans="1:19" x14ac:dyDescent="0.25">
      <c r="A162" s="14">
        <v>160</v>
      </c>
      <c r="B162" s="4" t="s">
        <v>772</v>
      </c>
      <c r="C162" s="3" t="s">
        <v>1038</v>
      </c>
      <c r="D162" s="3" t="s">
        <v>65</v>
      </c>
      <c r="E162" s="4" t="s">
        <v>773</v>
      </c>
      <c r="F162" s="4" t="s">
        <v>21</v>
      </c>
      <c r="G162" s="3" t="s">
        <v>331</v>
      </c>
      <c r="H162" s="14" t="s">
        <v>84</v>
      </c>
      <c r="I162" s="14">
        <v>160</v>
      </c>
      <c r="J162" s="4" t="str">
        <f t="shared" si="2"/>
        <v>KR07-040</v>
      </c>
      <c r="K162" s="4" t="s">
        <v>773</v>
      </c>
      <c r="L162" s="3" t="s">
        <v>67</v>
      </c>
      <c r="M162" s="3" t="s">
        <v>69</v>
      </c>
      <c r="N162" s="3">
        <v>2019</v>
      </c>
      <c r="O162" s="14"/>
      <c r="P162" s="64">
        <v>76000</v>
      </c>
      <c r="Q162" s="3" t="s">
        <v>214</v>
      </c>
      <c r="R162" s="14" t="s">
        <v>1399</v>
      </c>
      <c r="S162" s="3"/>
    </row>
    <row r="163" spans="1:19" x14ac:dyDescent="0.25">
      <c r="A163" s="14">
        <v>161</v>
      </c>
      <c r="B163" s="4" t="s">
        <v>772</v>
      </c>
      <c r="C163" s="3" t="s">
        <v>1038</v>
      </c>
      <c r="D163" s="3" t="s">
        <v>65</v>
      </c>
      <c r="E163" s="4" t="s">
        <v>773</v>
      </c>
      <c r="F163" s="4" t="s">
        <v>21</v>
      </c>
      <c r="G163" s="3" t="s">
        <v>331</v>
      </c>
      <c r="H163" s="14" t="s">
        <v>85</v>
      </c>
      <c r="I163" s="14">
        <v>161</v>
      </c>
      <c r="J163" s="4" t="str">
        <f t="shared" si="2"/>
        <v>KR07-041</v>
      </c>
      <c r="K163" s="4" t="s">
        <v>773</v>
      </c>
      <c r="L163" s="3" t="s">
        <v>67</v>
      </c>
      <c r="M163" s="3" t="s">
        <v>69</v>
      </c>
      <c r="N163" s="3">
        <v>2019</v>
      </c>
      <c r="O163" s="14"/>
      <c r="P163" s="64">
        <v>76000</v>
      </c>
      <c r="Q163" s="3" t="s">
        <v>214</v>
      </c>
      <c r="R163" s="14" t="s">
        <v>1400</v>
      </c>
      <c r="S163" s="3"/>
    </row>
    <row r="164" spans="1:19" x14ac:dyDescent="0.25">
      <c r="A164" s="14">
        <v>162</v>
      </c>
      <c r="B164" s="4" t="s">
        <v>772</v>
      </c>
      <c r="C164" s="3" t="s">
        <v>1038</v>
      </c>
      <c r="D164" s="3" t="s">
        <v>65</v>
      </c>
      <c r="E164" s="4" t="s">
        <v>773</v>
      </c>
      <c r="F164" s="4" t="s">
        <v>21</v>
      </c>
      <c r="G164" s="3" t="s">
        <v>331</v>
      </c>
      <c r="H164" s="14" t="s">
        <v>86</v>
      </c>
      <c r="I164" s="14">
        <v>162</v>
      </c>
      <c r="J164" s="4" t="str">
        <f t="shared" si="2"/>
        <v>KR07-042</v>
      </c>
      <c r="K164" s="4" t="s">
        <v>773</v>
      </c>
      <c r="L164" s="3" t="s">
        <v>67</v>
      </c>
      <c r="M164" s="3" t="s">
        <v>69</v>
      </c>
      <c r="N164" s="3">
        <v>2019</v>
      </c>
      <c r="O164" s="14"/>
      <c r="P164" s="64">
        <v>76000</v>
      </c>
      <c r="Q164" s="3" t="s">
        <v>214</v>
      </c>
      <c r="R164" s="14" t="s">
        <v>1401</v>
      </c>
      <c r="S164" s="3"/>
    </row>
    <row r="165" spans="1:19" x14ac:dyDescent="0.25">
      <c r="A165" s="14">
        <v>163</v>
      </c>
      <c r="B165" s="4" t="s">
        <v>772</v>
      </c>
      <c r="C165" s="3" t="s">
        <v>1038</v>
      </c>
      <c r="D165" s="3" t="s">
        <v>65</v>
      </c>
      <c r="E165" s="4" t="s">
        <v>773</v>
      </c>
      <c r="F165" s="4" t="s">
        <v>21</v>
      </c>
      <c r="G165" s="3" t="s">
        <v>331</v>
      </c>
      <c r="H165" s="14" t="s">
        <v>87</v>
      </c>
      <c r="I165" s="14">
        <v>163</v>
      </c>
      <c r="J165" s="4" t="str">
        <f t="shared" si="2"/>
        <v>KR07-043</v>
      </c>
      <c r="K165" s="4" t="s">
        <v>773</v>
      </c>
      <c r="L165" s="3" t="s">
        <v>67</v>
      </c>
      <c r="M165" s="3" t="s">
        <v>69</v>
      </c>
      <c r="N165" s="3">
        <v>2019</v>
      </c>
      <c r="O165" s="14"/>
      <c r="P165" s="64">
        <v>76000</v>
      </c>
      <c r="Q165" s="3" t="s">
        <v>214</v>
      </c>
      <c r="R165" s="14" t="s">
        <v>1402</v>
      </c>
      <c r="S165" s="3"/>
    </row>
    <row r="166" spans="1:19" x14ac:dyDescent="0.25">
      <c r="A166" s="14">
        <v>164</v>
      </c>
      <c r="B166" s="4" t="s">
        <v>772</v>
      </c>
      <c r="C166" s="3" t="s">
        <v>1038</v>
      </c>
      <c r="D166" s="3" t="s">
        <v>65</v>
      </c>
      <c r="E166" s="4" t="s">
        <v>773</v>
      </c>
      <c r="F166" s="4" t="s">
        <v>21</v>
      </c>
      <c r="G166" s="3" t="s">
        <v>331</v>
      </c>
      <c r="H166" s="14" t="s">
        <v>88</v>
      </c>
      <c r="I166" s="14">
        <v>164</v>
      </c>
      <c r="J166" s="4" t="str">
        <f t="shared" si="2"/>
        <v>KR07-044</v>
      </c>
      <c r="K166" s="4" t="s">
        <v>773</v>
      </c>
      <c r="L166" s="3" t="s">
        <v>67</v>
      </c>
      <c r="M166" s="3" t="s">
        <v>69</v>
      </c>
      <c r="N166" s="3">
        <v>2019</v>
      </c>
      <c r="O166" s="14"/>
      <c r="P166" s="64">
        <v>76000</v>
      </c>
      <c r="Q166" s="3" t="s">
        <v>214</v>
      </c>
      <c r="R166" s="14" t="s">
        <v>1403</v>
      </c>
      <c r="S166" s="3"/>
    </row>
    <row r="167" spans="1:19" x14ac:dyDescent="0.25">
      <c r="A167" s="14">
        <v>165</v>
      </c>
      <c r="B167" s="4" t="s">
        <v>772</v>
      </c>
      <c r="C167" s="3" t="s">
        <v>1038</v>
      </c>
      <c r="D167" s="3" t="s">
        <v>65</v>
      </c>
      <c r="E167" s="4" t="s">
        <v>773</v>
      </c>
      <c r="F167" s="4" t="s">
        <v>21</v>
      </c>
      <c r="G167" s="3" t="s">
        <v>331</v>
      </c>
      <c r="H167" s="14" t="s">
        <v>89</v>
      </c>
      <c r="I167" s="14">
        <v>165</v>
      </c>
      <c r="J167" s="4" t="str">
        <f t="shared" si="2"/>
        <v>KR07-045</v>
      </c>
      <c r="K167" s="4" t="s">
        <v>773</v>
      </c>
      <c r="L167" s="3" t="s">
        <v>67</v>
      </c>
      <c r="M167" s="3" t="s">
        <v>69</v>
      </c>
      <c r="N167" s="3">
        <v>2019</v>
      </c>
      <c r="O167" s="14"/>
      <c r="P167" s="64">
        <v>76000</v>
      </c>
      <c r="Q167" s="3" t="s">
        <v>214</v>
      </c>
      <c r="R167" s="14" t="s">
        <v>1404</v>
      </c>
      <c r="S167" s="3"/>
    </row>
    <row r="168" spans="1:19" x14ac:dyDescent="0.25">
      <c r="A168" s="14">
        <v>166</v>
      </c>
      <c r="B168" s="4" t="s">
        <v>772</v>
      </c>
      <c r="C168" s="3" t="s">
        <v>1038</v>
      </c>
      <c r="D168" s="3" t="s">
        <v>65</v>
      </c>
      <c r="E168" s="4" t="s">
        <v>773</v>
      </c>
      <c r="F168" s="4" t="s">
        <v>21</v>
      </c>
      <c r="G168" s="3" t="s">
        <v>331</v>
      </c>
      <c r="H168" s="14" t="s">
        <v>90</v>
      </c>
      <c r="I168" s="14">
        <v>166</v>
      </c>
      <c r="J168" s="4" t="str">
        <f t="shared" si="2"/>
        <v>KR07-046</v>
      </c>
      <c r="K168" s="4" t="s">
        <v>773</v>
      </c>
      <c r="L168" s="3" t="s">
        <v>67</v>
      </c>
      <c r="M168" s="3" t="s">
        <v>69</v>
      </c>
      <c r="N168" s="3">
        <v>2019</v>
      </c>
      <c r="O168" s="14"/>
      <c r="P168" s="64">
        <v>76000</v>
      </c>
      <c r="Q168" s="3" t="s">
        <v>214</v>
      </c>
      <c r="R168" s="14" t="s">
        <v>1405</v>
      </c>
      <c r="S168" s="3"/>
    </row>
    <row r="169" spans="1:19" x14ac:dyDescent="0.25">
      <c r="A169" s="14">
        <v>167</v>
      </c>
      <c r="B169" s="4" t="s">
        <v>772</v>
      </c>
      <c r="C169" s="3" t="s">
        <v>1038</v>
      </c>
      <c r="D169" s="3" t="s">
        <v>65</v>
      </c>
      <c r="E169" s="4" t="s">
        <v>773</v>
      </c>
      <c r="F169" s="4" t="s">
        <v>21</v>
      </c>
      <c r="G169" s="3" t="s">
        <v>331</v>
      </c>
      <c r="H169" s="14" t="s">
        <v>91</v>
      </c>
      <c r="I169" s="14">
        <v>167</v>
      </c>
      <c r="J169" s="4" t="str">
        <f t="shared" si="2"/>
        <v>KR07-047</v>
      </c>
      <c r="K169" s="4" t="s">
        <v>773</v>
      </c>
      <c r="L169" s="3" t="s">
        <v>67</v>
      </c>
      <c r="M169" s="3" t="s">
        <v>69</v>
      </c>
      <c r="N169" s="3">
        <v>2019</v>
      </c>
      <c r="O169" s="14"/>
      <c r="P169" s="64">
        <v>76000</v>
      </c>
      <c r="Q169" s="3" t="s">
        <v>214</v>
      </c>
      <c r="R169" s="14" t="s">
        <v>1406</v>
      </c>
      <c r="S169" s="3"/>
    </row>
    <row r="170" spans="1:19" x14ac:dyDescent="0.25">
      <c r="A170" s="14">
        <v>168</v>
      </c>
      <c r="B170" s="4" t="s">
        <v>772</v>
      </c>
      <c r="C170" s="3" t="s">
        <v>1038</v>
      </c>
      <c r="D170" s="3" t="s">
        <v>65</v>
      </c>
      <c r="E170" s="4" t="s">
        <v>773</v>
      </c>
      <c r="F170" s="4" t="s">
        <v>21</v>
      </c>
      <c r="G170" s="3" t="s">
        <v>331</v>
      </c>
      <c r="H170" s="14" t="s">
        <v>92</v>
      </c>
      <c r="I170" s="14">
        <v>168</v>
      </c>
      <c r="J170" s="4" t="str">
        <f t="shared" si="2"/>
        <v>KR07-048</v>
      </c>
      <c r="K170" s="4" t="s">
        <v>773</v>
      </c>
      <c r="L170" s="3" t="s">
        <v>67</v>
      </c>
      <c r="M170" s="3" t="s">
        <v>69</v>
      </c>
      <c r="N170" s="3">
        <v>2019</v>
      </c>
      <c r="O170" s="14"/>
      <c r="P170" s="64">
        <v>76000</v>
      </c>
      <c r="Q170" s="3" t="s">
        <v>214</v>
      </c>
      <c r="R170" s="14" t="s">
        <v>1407</v>
      </c>
      <c r="S170" s="3"/>
    </row>
    <row r="171" spans="1:19" x14ac:dyDescent="0.25">
      <c r="A171" s="14">
        <v>169</v>
      </c>
      <c r="B171" s="4" t="s">
        <v>772</v>
      </c>
      <c r="C171" s="3" t="s">
        <v>1038</v>
      </c>
      <c r="D171" s="3" t="s">
        <v>65</v>
      </c>
      <c r="E171" s="4" t="s">
        <v>773</v>
      </c>
      <c r="F171" s="4" t="s">
        <v>21</v>
      </c>
      <c r="G171" s="3" t="s">
        <v>331</v>
      </c>
      <c r="H171" s="14" t="s">
        <v>93</v>
      </c>
      <c r="I171" s="14">
        <v>169</v>
      </c>
      <c r="J171" s="4" t="str">
        <f t="shared" si="2"/>
        <v>KR07-049</v>
      </c>
      <c r="K171" s="4" t="s">
        <v>773</v>
      </c>
      <c r="L171" s="3" t="s">
        <v>67</v>
      </c>
      <c r="M171" s="3" t="s">
        <v>69</v>
      </c>
      <c r="N171" s="3">
        <v>2019</v>
      </c>
      <c r="O171" s="14"/>
      <c r="P171" s="64">
        <v>76000</v>
      </c>
      <c r="Q171" s="3" t="s">
        <v>214</v>
      </c>
      <c r="R171" s="14" t="s">
        <v>1408</v>
      </c>
      <c r="S171" s="3"/>
    </row>
    <row r="172" spans="1:19" x14ac:dyDescent="0.25">
      <c r="A172" s="14">
        <v>170</v>
      </c>
      <c r="B172" s="4" t="s">
        <v>772</v>
      </c>
      <c r="C172" s="3" t="s">
        <v>1038</v>
      </c>
      <c r="D172" s="3" t="s">
        <v>65</v>
      </c>
      <c r="E172" s="4" t="s">
        <v>773</v>
      </c>
      <c r="F172" s="4" t="s">
        <v>21</v>
      </c>
      <c r="G172" s="3" t="s">
        <v>331</v>
      </c>
      <c r="H172" s="14" t="s">
        <v>94</v>
      </c>
      <c r="I172" s="14">
        <v>170</v>
      </c>
      <c r="J172" s="4" t="str">
        <f t="shared" si="2"/>
        <v>KR07-050</v>
      </c>
      <c r="K172" s="4" t="s">
        <v>773</v>
      </c>
      <c r="L172" s="3" t="s">
        <v>67</v>
      </c>
      <c r="M172" s="3" t="s">
        <v>69</v>
      </c>
      <c r="N172" s="3">
        <v>2019</v>
      </c>
      <c r="O172" s="14"/>
      <c r="P172" s="64">
        <v>76000</v>
      </c>
      <c r="Q172" s="3" t="s">
        <v>214</v>
      </c>
      <c r="R172" s="14" t="s">
        <v>1409</v>
      </c>
      <c r="S172" s="3"/>
    </row>
    <row r="173" spans="1:19" x14ac:dyDescent="0.25">
      <c r="A173" s="14">
        <v>171</v>
      </c>
      <c r="B173" s="4" t="s">
        <v>772</v>
      </c>
      <c r="C173" s="3" t="s">
        <v>1038</v>
      </c>
      <c r="D173" s="3" t="s">
        <v>65</v>
      </c>
      <c r="E173" s="4" t="s">
        <v>773</v>
      </c>
      <c r="F173" s="4" t="s">
        <v>21</v>
      </c>
      <c r="G173" s="3" t="s">
        <v>331</v>
      </c>
      <c r="H173" s="14" t="s">
        <v>95</v>
      </c>
      <c r="I173" s="14">
        <v>171</v>
      </c>
      <c r="J173" s="4" t="str">
        <f t="shared" si="2"/>
        <v>KR07-051</v>
      </c>
      <c r="K173" s="4" t="s">
        <v>773</v>
      </c>
      <c r="L173" s="3" t="s">
        <v>67</v>
      </c>
      <c r="M173" s="3" t="s">
        <v>69</v>
      </c>
      <c r="N173" s="3">
        <v>2022</v>
      </c>
      <c r="O173" s="14"/>
      <c r="P173" s="64">
        <v>76000</v>
      </c>
      <c r="Q173" s="3" t="s">
        <v>214</v>
      </c>
      <c r="R173" s="14" t="s">
        <v>1410</v>
      </c>
      <c r="S173" s="3"/>
    </row>
    <row r="174" spans="1:19" x14ac:dyDescent="0.25">
      <c r="A174" s="14">
        <v>172</v>
      </c>
      <c r="B174" s="4" t="s">
        <v>772</v>
      </c>
      <c r="C174" s="3" t="s">
        <v>1038</v>
      </c>
      <c r="D174" s="3" t="s">
        <v>65</v>
      </c>
      <c r="E174" s="4" t="s">
        <v>773</v>
      </c>
      <c r="F174" s="4" t="s">
        <v>21</v>
      </c>
      <c r="G174" s="3" t="s">
        <v>331</v>
      </c>
      <c r="H174" s="14" t="s">
        <v>96</v>
      </c>
      <c r="I174" s="14">
        <v>172</v>
      </c>
      <c r="J174" s="4" t="str">
        <f t="shared" si="2"/>
        <v>KR07-052</v>
      </c>
      <c r="K174" s="4" t="s">
        <v>773</v>
      </c>
      <c r="L174" s="3" t="s">
        <v>67</v>
      </c>
      <c r="M174" s="3" t="s">
        <v>69</v>
      </c>
      <c r="N174" s="3">
        <v>2022</v>
      </c>
      <c r="O174" s="14"/>
      <c r="P174" s="64">
        <v>76000</v>
      </c>
      <c r="Q174" s="3" t="s">
        <v>214</v>
      </c>
      <c r="R174" s="14" t="s">
        <v>1411</v>
      </c>
      <c r="S174" s="3"/>
    </row>
    <row r="175" spans="1:19" x14ac:dyDescent="0.25">
      <c r="A175" s="14">
        <v>173</v>
      </c>
      <c r="B175" s="4" t="s">
        <v>772</v>
      </c>
      <c r="C175" s="3" t="s">
        <v>1038</v>
      </c>
      <c r="D175" s="3" t="s">
        <v>65</v>
      </c>
      <c r="E175" s="4" t="s">
        <v>773</v>
      </c>
      <c r="F175" s="4" t="s">
        <v>21</v>
      </c>
      <c r="G175" s="3" t="s">
        <v>331</v>
      </c>
      <c r="H175" s="14" t="s">
        <v>97</v>
      </c>
      <c r="I175" s="14">
        <v>173</v>
      </c>
      <c r="J175" s="4" t="str">
        <f t="shared" si="2"/>
        <v>KR07-053</v>
      </c>
      <c r="K175" s="4" t="s">
        <v>773</v>
      </c>
      <c r="L175" s="3" t="s">
        <v>67</v>
      </c>
      <c r="M175" s="3" t="s">
        <v>69</v>
      </c>
      <c r="N175" s="3">
        <v>2022</v>
      </c>
      <c r="O175" s="14"/>
      <c r="P175" s="64">
        <v>76000</v>
      </c>
      <c r="Q175" s="3" t="s">
        <v>214</v>
      </c>
      <c r="R175" s="14" t="s">
        <v>1412</v>
      </c>
      <c r="S175" s="3"/>
    </row>
    <row r="176" spans="1:19" x14ac:dyDescent="0.25">
      <c r="A176" s="14">
        <v>174</v>
      </c>
      <c r="B176" s="4" t="s">
        <v>772</v>
      </c>
      <c r="C176" s="3" t="s">
        <v>1038</v>
      </c>
      <c r="D176" s="3" t="s">
        <v>65</v>
      </c>
      <c r="E176" s="4" t="s">
        <v>773</v>
      </c>
      <c r="F176" s="4" t="s">
        <v>21</v>
      </c>
      <c r="G176" s="3" t="s">
        <v>331</v>
      </c>
      <c r="H176" s="14" t="s">
        <v>98</v>
      </c>
      <c r="I176" s="14">
        <v>174</v>
      </c>
      <c r="J176" s="4" t="str">
        <f t="shared" si="2"/>
        <v>KR07-054</v>
      </c>
      <c r="K176" s="4" t="s">
        <v>773</v>
      </c>
      <c r="L176" s="3" t="s">
        <v>67</v>
      </c>
      <c r="M176" s="3" t="s">
        <v>69</v>
      </c>
      <c r="N176" s="3">
        <v>2022</v>
      </c>
      <c r="O176" s="14"/>
      <c r="P176" s="64">
        <v>76000</v>
      </c>
      <c r="Q176" s="3" t="s">
        <v>214</v>
      </c>
      <c r="R176" s="14" t="s">
        <v>1413</v>
      </c>
      <c r="S176" s="3"/>
    </row>
    <row r="177" spans="1:19" x14ac:dyDescent="0.25">
      <c r="A177" s="14">
        <v>175</v>
      </c>
      <c r="B177" s="4" t="s">
        <v>772</v>
      </c>
      <c r="C177" s="3" t="s">
        <v>1038</v>
      </c>
      <c r="D177" s="3" t="s">
        <v>65</v>
      </c>
      <c r="E177" s="4" t="s">
        <v>773</v>
      </c>
      <c r="F177" s="4" t="s">
        <v>21</v>
      </c>
      <c r="G177" s="3" t="s">
        <v>331</v>
      </c>
      <c r="H177" s="14" t="s">
        <v>99</v>
      </c>
      <c r="I177" s="14">
        <v>175</v>
      </c>
      <c r="J177" s="4" t="str">
        <f t="shared" si="2"/>
        <v>KR07-055</v>
      </c>
      <c r="K177" s="4" t="s">
        <v>773</v>
      </c>
      <c r="L177" s="3" t="s">
        <v>67</v>
      </c>
      <c r="M177" s="3" t="s">
        <v>69</v>
      </c>
      <c r="N177" s="3">
        <v>2022</v>
      </c>
      <c r="O177" s="14"/>
      <c r="P177" s="64">
        <v>76000</v>
      </c>
      <c r="Q177" s="3" t="s">
        <v>214</v>
      </c>
      <c r="R177" s="14" t="s">
        <v>1414</v>
      </c>
      <c r="S177" s="3"/>
    </row>
    <row r="178" spans="1:19" x14ac:dyDescent="0.25">
      <c r="A178" s="14">
        <v>176</v>
      </c>
      <c r="B178" s="4" t="s">
        <v>772</v>
      </c>
      <c r="C178" s="3" t="s">
        <v>1038</v>
      </c>
      <c r="D178" s="3" t="s">
        <v>65</v>
      </c>
      <c r="E178" s="4" t="s">
        <v>773</v>
      </c>
      <c r="F178" s="4" t="s">
        <v>21</v>
      </c>
      <c r="G178" s="3" t="s">
        <v>331</v>
      </c>
      <c r="H178" s="14" t="s">
        <v>100</v>
      </c>
      <c r="I178" s="14">
        <v>176</v>
      </c>
      <c r="J178" s="4" t="str">
        <f t="shared" si="2"/>
        <v>KR07-056</v>
      </c>
      <c r="K178" s="4" t="s">
        <v>773</v>
      </c>
      <c r="L178" s="3" t="s">
        <v>67</v>
      </c>
      <c r="M178" s="3" t="s">
        <v>69</v>
      </c>
      <c r="N178" s="3">
        <v>2022</v>
      </c>
      <c r="O178" s="14"/>
      <c r="P178" s="64">
        <v>76000</v>
      </c>
      <c r="Q178" s="3" t="s">
        <v>214</v>
      </c>
      <c r="R178" s="14" t="s">
        <v>1415</v>
      </c>
      <c r="S178" s="3"/>
    </row>
    <row r="179" spans="1:19" x14ac:dyDescent="0.25">
      <c r="A179" s="14">
        <v>177</v>
      </c>
      <c r="B179" s="4" t="s">
        <v>772</v>
      </c>
      <c r="C179" s="3" t="s">
        <v>1038</v>
      </c>
      <c r="D179" s="3" t="s">
        <v>65</v>
      </c>
      <c r="E179" s="4" t="s">
        <v>773</v>
      </c>
      <c r="F179" s="4" t="s">
        <v>21</v>
      </c>
      <c r="G179" s="3" t="s">
        <v>331</v>
      </c>
      <c r="H179" s="14" t="s">
        <v>101</v>
      </c>
      <c r="I179" s="14">
        <v>177</v>
      </c>
      <c r="J179" s="4" t="str">
        <f t="shared" si="2"/>
        <v>KR07-057</v>
      </c>
      <c r="K179" s="4" t="s">
        <v>773</v>
      </c>
      <c r="L179" s="3" t="s">
        <v>67</v>
      </c>
      <c r="M179" s="3" t="s">
        <v>69</v>
      </c>
      <c r="N179" s="3">
        <v>2022</v>
      </c>
      <c r="O179" s="14"/>
      <c r="P179" s="64">
        <v>76000</v>
      </c>
      <c r="Q179" s="3" t="s">
        <v>214</v>
      </c>
      <c r="R179" s="14" t="s">
        <v>1416</v>
      </c>
      <c r="S179" s="3"/>
    </row>
    <row r="180" spans="1:19" x14ac:dyDescent="0.25">
      <c r="A180" s="14">
        <v>178</v>
      </c>
      <c r="B180" s="4" t="s">
        <v>772</v>
      </c>
      <c r="C180" s="3" t="s">
        <v>1038</v>
      </c>
      <c r="D180" s="3" t="s">
        <v>65</v>
      </c>
      <c r="E180" s="4" t="s">
        <v>773</v>
      </c>
      <c r="F180" s="4" t="s">
        <v>21</v>
      </c>
      <c r="G180" s="3" t="s">
        <v>331</v>
      </c>
      <c r="H180" s="14" t="s">
        <v>102</v>
      </c>
      <c r="I180" s="14">
        <v>178</v>
      </c>
      <c r="J180" s="4" t="str">
        <f t="shared" si="2"/>
        <v>KR07-058</v>
      </c>
      <c r="K180" s="4" t="s">
        <v>773</v>
      </c>
      <c r="L180" s="3" t="s">
        <v>67</v>
      </c>
      <c r="M180" s="3" t="s">
        <v>69</v>
      </c>
      <c r="N180" s="3">
        <v>2022</v>
      </c>
      <c r="O180" s="14"/>
      <c r="P180" s="64">
        <v>76000</v>
      </c>
      <c r="Q180" s="3" t="s">
        <v>214</v>
      </c>
      <c r="R180" s="14" t="s">
        <v>1417</v>
      </c>
      <c r="S180" s="3"/>
    </row>
    <row r="181" spans="1:19" x14ac:dyDescent="0.25">
      <c r="A181" s="14">
        <v>179</v>
      </c>
      <c r="B181" s="4" t="s">
        <v>772</v>
      </c>
      <c r="C181" s="3" t="s">
        <v>1038</v>
      </c>
      <c r="D181" s="3" t="s">
        <v>65</v>
      </c>
      <c r="E181" s="4" t="s">
        <v>773</v>
      </c>
      <c r="F181" s="4" t="s">
        <v>21</v>
      </c>
      <c r="G181" s="3" t="s">
        <v>331</v>
      </c>
      <c r="H181" s="14" t="s">
        <v>103</v>
      </c>
      <c r="I181" s="14">
        <v>179</v>
      </c>
      <c r="J181" s="4" t="str">
        <f t="shared" si="2"/>
        <v>KR07-059</v>
      </c>
      <c r="K181" s="4" t="s">
        <v>773</v>
      </c>
      <c r="L181" s="3" t="s">
        <v>67</v>
      </c>
      <c r="M181" s="3" t="s">
        <v>69</v>
      </c>
      <c r="N181" s="3">
        <v>2022</v>
      </c>
      <c r="O181" s="14"/>
      <c r="P181" s="64">
        <v>76000</v>
      </c>
      <c r="Q181" s="3" t="s">
        <v>214</v>
      </c>
      <c r="R181" s="14" t="s">
        <v>1418</v>
      </c>
      <c r="S181" s="3"/>
    </row>
    <row r="182" spans="1:19" x14ac:dyDescent="0.25">
      <c r="A182" s="14">
        <v>180</v>
      </c>
      <c r="B182" s="4" t="s">
        <v>772</v>
      </c>
      <c r="C182" s="3" t="s">
        <v>1038</v>
      </c>
      <c r="D182" s="3" t="s">
        <v>65</v>
      </c>
      <c r="E182" s="4" t="s">
        <v>773</v>
      </c>
      <c r="F182" s="4" t="s">
        <v>21</v>
      </c>
      <c r="G182" s="3" t="s">
        <v>331</v>
      </c>
      <c r="H182" s="14" t="s">
        <v>104</v>
      </c>
      <c r="I182" s="14">
        <v>180</v>
      </c>
      <c r="J182" s="4" t="str">
        <f t="shared" si="2"/>
        <v>KR07-060</v>
      </c>
      <c r="K182" s="4" t="s">
        <v>773</v>
      </c>
      <c r="L182" s="3" t="s">
        <v>67</v>
      </c>
      <c r="M182" s="3" t="s">
        <v>69</v>
      </c>
      <c r="N182" s="3">
        <v>2022</v>
      </c>
      <c r="O182" s="14"/>
      <c r="P182" s="64">
        <v>76000</v>
      </c>
      <c r="Q182" s="3" t="s">
        <v>214</v>
      </c>
      <c r="R182" s="14" t="s">
        <v>1419</v>
      </c>
      <c r="S182" s="3"/>
    </row>
    <row r="183" spans="1:19" x14ac:dyDescent="0.25">
      <c r="A183" s="14">
        <v>181</v>
      </c>
      <c r="B183" s="4" t="s">
        <v>772</v>
      </c>
      <c r="C183" s="3" t="s">
        <v>1038</v>
      </c>
      <c r="D183" s="3" t="s">
        <v>65</v>
      </c>
      <c r="E183" s="4" t="s">
        <v>773</v>
      </c>
      <c r="F183" s="4" t="s">
        <v>21</v>
      </c>
      <c r="G183" s="3" t="s">
        <v>331</v>
      </c>
      <c r="H183" s="14" t="s">
        <v>244</v>
      </c>
      <c r="I183" s="14">
        <v>181</v>
      </c>
      <c r="J183" s="4" t="str">
        <f t="shared" si="2"/>
        <v>KR07-061</v>
      </c>
      <c r="K183" s="4" t="s">
        <v>773</v>
      </c>
      <c r="L183" s="3" t="s">
        <v>978</v>
      </c>
      <c r="M183" s="3" t="s">
        <v>69</v>
      </c>
      <c r="N183" s="3">
        <v>2022</v>
      </c>
      <c r="O183" s="5"/>
      <c r="P183" s="64">
        <v>76000</v>
      </c>
      <c r="Q183" s="3" t="s">
        <v>214</v>
      </c>
      <c r="R183" s="14" t="s">
        <v>1437</v>
      </c>
      <c r="S183" s="3"/>
    </row>
    <row r="184" spans="1:19" x14ac:dyDescent="0.25">
      <c r="A184" s="14">
        <v>182</v>
      </c>
      <c r="B184" s="4" t="s">
        <v>772</v>
      </c>
      <c r="C184" s="3" t="s">
        <v>1038</v>
      </c>
      <c r="D184" s="3" t="s">
        <v>65</v>
      </c>
      <c r="E184" s="4" t="s">
        <v>773</v>
      </c>
      <c r="F184" s="4" t="s">
        <v>21</v>
      </c>
      <c r="G184" s="3" t="s">
        <v>331</v>
      </c>
      <c r="H184" s="14" t="s">
        <v>245</v>
      </c>
      <c r="I184" s="14">
        <v>182</v>
      </c>
      <c r="J184" s="4" t="str">
        <f t="shared" si="2"/>
        <v>KR07-062</v>
      </c>
      <c r="K184" s="4" t="s">
        <v>773</v>
      </c>
      <c r="L184" s="3" t="s">
        <v>978</v>
      </c>
      <c r="M184" s="3" t="s">
        <v>69</v>
      </c>
      <c r="N184" s="3">
        <v>2022</v>
      </c>
      <c r="O184" s="5"/>
      <c r="P184" s="64">
        <v>76000</v>
      </c>
      <c r="Q184" s="3" t="s">
        <v>214</v>
      </c>
      <c r="R184" s="14" t="s">
        <v>1438</v>
      </c>
      <c r="S184" s="3"/>
    </row>
    <row r="185" spans="1:19" x14ac:dyDescent="0.25">
      <c r="A185" s="14">
        <v>183</v>
      </c>
      <c r="B185" s="4" t="s">
        <v>772</v>
      </c>
      <c r="C185" s="3" t="s">
        <v>1038</v>
      </c>
      <c r="D185" s="3" t="s">
        <v>65</v>
      </c>
      <c r="E185" s="4" t="s">
        <v>773</v>
      </c>
      <c r="F185" s="4" t="s">
        <v>21</v>
      </c>
      <c r="G185" s="3" t="s">
        <v>331</v>
      </c>
      <c r="H185" s="14" t="s">
        <v>246</v>
      </c>
      <c r="I185" s="14">
        <v>183</v>
      </c>
      <c r="J185" s="4" t="str">
        <f t="shared" si="2"/>
        <v>KR07-063</v>
      </c>
      <c r="K185" s="4" t="s">
        <v>773</v>
      </c>
      <c r="L185" s="3" t="s">
        <v>978</v>
      </c>
      <c r="M185" s="3" t="s">
        <v>69</v>
      </c>
      <c r="N185" s="3">
        <v>2022</v>
      </c>
      <c r="O185" s="5"/>
      <c r="P185" s="64">
        <v>76000</v>
      </c>
      <c r="Q185" s="3" t="s">
        <v>214</v>
      </c>
      <c r="R185" s="14" t="s">
        <v>1439</v>
      </c>
      <c r="S185" s="3"/>
    </row>
    <row r="186" spans="1:19" x14ac:dyDescent="0.25">
      <c r="A186" s="14">
        <v>184</v>
      </c>
      <c r="B186" s="4" t="s">
        <v>772</v>
      </c>
      <c r="C186" s="3" t="s">
        <v>1038</v>
      </c>
      <c r="D186" s="3" t="s">
        <v>65</v>
      </c>
      <c r="E186" s="4" t="s">
        <v>773</v>
      </c>
      <c r="F186" s="4" t="s">
        <v>21</v>
      </c>
      <c r="G186" s="3" t="s">
        <v>331</v>
      </c>
      <c r="H186" s="14" t="s">
        <v>247</v>
      </c>
      <c r="I186" s="14">
        <v>184</v>
      </c>
      <c r="J186" s="4" t="str">
        <f t="shared" si="2"/>
        <v>KR07-064</v>
      </c>
      <c r="K186" s="4" t="s">
        <v>773</v>
      </c>
      <c r="L186" s="3" t="s">
        <v>978</v>
      </c>
      <c r="M186" s="3" t="s">
        <v>69</v>
      </c>
      <c r="N186" s="3">
        <v>2022</v>
      </c>
      <c r="O186" s="5"/>
      <c r="P186" s="64">
        <v>76000</v>
      </c>
      <c r="Q186" s="3" t="s">
        <v>214</v>
      </c>
      <c r="R186" s="14" t="s">
        <v>1440</v>
      </c>
      <c r="S186" s="3"/>
    </row>
    <row r="187" spans="1:19" x14ac:dyDescent="0.25">
      <c r="A187" s="124">
        <v>185</v>
      </c>
      <c r="B187" s="125" t="s">
        <v>772</v>
      </c>
      <c r="C187" s="126" t="s">
        <v>1038</v>
      </c>
      <c r="D187" s="126" t="s">
        <v>65</v>
      </c>
      <c r="E187" s="125" t="s">
        <v>773</v>
      </c>
      <c r="F187" s="125" t="s">
        <v>21</v>
      </c>
      <c r="G187" s="126" t="s">
        <v>331</v>
      </c>
      <c r="H187" s="124" t="s">
        <v>775</v>
      </c>
      <c r="I187" s="124"/>
      <c r="J187" s="125" t="str">
        <f t="shared" si="2"/>
        <v>KR07-065</v>
      </c>
      <c r="K187" s="125" t="s">
        <v>773</v>
      </c>
      <c r="L187" s="126" t="s">
        <v>67</v>
      </c>
      <c r="M187" s="126" t="s">
        <v>69</v>
      </c>
      <c r="N187" s="126">
        <v>2024</v>
      </c>
      <c r="O187" s="128"/>
      <c r="P187" s="129">
        <v>90000</v>
      </c>
      <c r="Q187" s="126"/>
      <c r="R187" s="124" t="s">
        <v>1989</v>
      </c>
      <c r="S187" s="3"/>
    </row>
    <row r="188" spans="1:19" x14ac:dyDescent="0.25">
      <c r="A188" s="124">
        <v>186</v>
      </c>
      <c r="B188" s="125" t="s">
        <v>772</v>
      </c>
      <c r="C188" s="126" t="s">
        <v>1038</v>
      </c>
      <c r="D188" s="126" t="s">
        <v>65</v>
      </c>
      <c r="E188" s="125" t="s">
        <v>773</v>
      </c>
      <c r="F188" s="125" t="s">
        <v>21</v>
      </c>
      <c r="G188" s="126" t="s">
        <v>331</v>
      </c>
      <c r="H188" s="124" t="s">
        <v>776</v>
      </c>
      <c r="I188" s="124"/>
      <c r="J188" s="125" t="str">
        <f t="shared" si="2"/>
        <v>KR07-066</v>
      </c>
      <c r="K188" s="125" t="s">
        <v>773</v>
      </c>
      <c r="L188" s="126" t="s">
        <v>67</v>
      </c>
      <c r="M188" s="126" t="s">
        <v>69</v>
      </c>
      <c r="N188" s="126">
        <v>2024</v>
      </c>
      <c r="O188" s="128"/>
      <c r="P188" s="129">
        <v>90000</v>
      </c>
      <c r="Q188" s="126"/>
      <c r="R188" s="124" t="s">
        <v>1990</v>
      </c>
      <c r="S188" s="3"/>
    </row>
    <row r="189" spans="1:19" x14ac:dyDescent="0.25">
      <c r="A189" s="124">
        <v>187</v>
      </c>
      <c r="B189" s="125" t="s">
        <v>772</v>
      </c>
      <c r="C189" s="126" t="s">
        <v>1038</v>
      </c>
      <c r="D189" s="126" t="s">
        <v>65</v>
      </c>
      <c r="E189" s="125" t="s">
        <v>773</v>
      </c>
      <c r="F189" s="125" t="s">
        <v>21</v>
      </c>
      <c r="G189" s="126" t="s">
        <v>331</v>
      </c>
      <c r="H189" s="124" t="s">
        <v>777</v>
      </c>
      <c r="I189" s="124"/>
      <c r="J189" s="125" t="str">
        <f t="shared" si="2"/>
        <v>KR07-067</v>
      </c>
      <c r="K189" s="125" t="s">
        <v>773</v>
      </c>
      <c r="L189" s="126" t="s">
        <v>67</v>
      </c>
      <c r="M189" s="126" t="s">
        <v>69</v>
      </c>
      <c r="N189" s="126">
        <v>2024</v>
      </c>
      <c r="O189" s="128"/>
      <c r="P189" s="129">
        <v>90000</v>
      </c>
      <c r="Q189" s="126"/>
      <c r="R189" s="124" t="s">
        <v>1991</v>
      </c>
      <c r="S189" s="3"/>
    </row>
    <row r="190" spans="1:19" x14ac:dyDescent="0.25">
      <c r="A190" s="124">
        <v>188</v>
      </c>
      <c r="B190" s="125" t="s">
        <v>772</v>
      </c>
      <c r="C190" s="126" t="s">
        <v>1038</v>
      </c>
      <c r="D190" s="126" t="s">
        <v>65</v>
      </c>
      <c r="E190" s="125" t="s">
        <v>773</v>
      </c>
      <c r="F190" s="125" t="s">
        <v>21</v>
      </c>
      <c r="G190" s="126" t="s">
        <v>331</v>
      </c>
      <c r="H190" s="124" t="s">
        <v>778</v>
      </c>
      <c r="I190" s="124"/>
      <c r="J190" s="125" t="str">
        <f t="shared" si="2"/>
        <v>KR07-068</v>
      </c>
      <c r="K190" s="125" t="s">
        <v>773</v>
      </c>
      <c r="L190" s="126" t="s">
        <v>67</v>
      </c>
      <c r="M190" s="126" t="s">
        <v>69</v>
      </c>
      <c r="N190" s="126">
        <v>2024</v>
      </c>
      <c r="O190" s="128"/>
      <c r="P190" s="129">
        <v>90000</v>
      </c>
      <c r="Q190" s="126"/>
      <c r="R190" s="124" t="s">
        <v>1992</v>
      </c>
      <c r="S190" s="3"/>
    </row>
    <row r="191" spans="1:19" x14ac:dyDescent="0.25">
      <c r="A191" s="124">
        <v>189</v>
      </c>
      <c r="B191" s="125" t="s">
        <v>772</v>
      </c>
      <c r="C191" s="126" t="s">
        <v>1038</v>
      </c>
      <c r="D191" s="126" t="s">
        <v>65</v>
      </c>
      <c r="E191" s="125" t="s">
        <v>773</v>
      </c>
      <c r="F191" s="125" t="s">
        <v>21</v>
      </c>
      <c r="G191" s="126" t="s">
        <v>331</v>
      </c>
      <c r="H191" s="124" t="s">
        <v>779</v>
      </c>
      <c r="I191" s="124"/>
      <c r="J191" s="125" t="str">
        <f t="shared" si="2"/>
        <v>KR07-069</v>
      </c>
      <c r="K191" s="125" t="s">
        <v>773</v>
      </c>
      <c r="L191" s="126" t="s">
        <v>67</v>
      </c>
      <c r="M191" s="126" t="s">
        <v>69</v>
      </c>
      <c r="N191" s="126">
        <v>2024</v>
      </c>
      <c r="O191" s="128"/>
      <c r="P191" s="129">
        <v>90000</v>
      </c>
      <c r="Q191" s="126"/>
      <c r="R191" s="124" t="s">
        <v>1993</v>
      </c>
      <c r="S191" s="3"/>
    </row>
    <row r="192" spans="1:19" x14ac:dyDescent="0.25">
      <c r="A192" s="124">
        <v>190</v>
      </c>
      <c r="B192" s="125" t="s">
        <v>772</v>
      </c>
      <c r="C192" s="126" t="s">
        <v>1038</v>
      </c>
      <c r="D192" s="126" t="s">
        <v>65</v>
      </c>
      <c r="E192" s="125" t="s">
        <v>773</v>
      </c>
      <c r="F192" s="125" t="s">
        <v>21</v>
      </c>
      <c r="G192" s="126" t="s">
        <v>331</v>
      </c>
      <c r="H192" s="124" t="s">
        <v>780</v>
      </c>
      <c r="I192" s="124"/>
      <c r="J192" s="125" t="str">
        <f t="shared" si="2"/>
        <v>KR07-070</v>
      </c>
      <c r="K192" s="125" t="s">
        <v>773</v>
      </c>
      <c r="L192" s="126" t="s">
        <v>67</v>
      </c>
      <c r="M192" s="126" t="s">
        <v>69</v>
      </c>
      <c r="N192" s="126">
        <v>2024</v>
      </c>
      <c r="O192" s="128"/>
      <c r="P192" s="129">
        <v>90000</v>
      </c>
      <c r="Q192" s="126"/>
      <c r="R192" s="124" t="s">
        <v>1994</v>
      </c>
      <c r="S192" s="3"/>
    </row>
    <row r="193" spans="1:19" x14ac:dyDescent="0.25">
      <c r="A193" s="124">
        <v>191</v>
      </c>
      <c r="B193" s="125" t="s">
        <v>772</v>
      </c>
      <c r="C193" s="126" t="s">
        <v>1038</v>
      </c>
      <c r="D193" s="126" t="s">
        <v>65</v>
      </c>
      <c r="E193" s="125" t="s">
        <v>773</v>
      </c>
      <c r="F193" s="125" t="s">
        <v>21</v>
      </c>
      <c r="G193" s="126" t="s">
        <v>331</v>
      </c>
      <c r="H193" s="124" t="s">
        <v>781</v>
      </c>
      <c r="I193" s="124"/>
      <c r="J193" s="125" t="str">
        <f t="shared" si="2"/>
        <v>KR07-071</v>
      </c>
      <c r="K193" s="125" t="s">
        <v>773</v>
      </c>
      <c r="L193" s="126" t="s">
        <v>67</v>
      </c>
      <c r="M193" s="126" t="s">
        <v>69</v>
      </c>
      <c r="N193" s="126">
        <v>2024</v>
      </c>
      <c r="O193" s="128"/>
      <c r="P193" s="129">
        <v>90000</v>
      </c>
      <c r="Q193" s="126"/>
      <c r="R193" s="124" t="s">
        <v>1995</v>
      </c>
      <c r="S193" s="3"/>
    </row>
    <row r="194" spans="1:19" x14ac:dyDescent="0.25">
      <c r="A194" s="124">
        <v>192</v>
      </c>
      <c r="B194" s="125" t="s">
        <v>772</v>
      </c>
      <c r="C194" s="126" t="s">
        <v>1038</v>
      </c>
      <c r="D194" s="126" t="s">
        <v>65</v>
      </c>
      <c r="E194" s="125" t="s">
        <v>773</v>
      </c>
      <c r="F194" s="125" t="s">
        <v>21</v>
      </c>
      <c r="G194" s="126" t="s">
        <v>331</v>
      </c>
      <c r="H194" s="124" t="s">
        <v>782</v>
      </c>
      <c r="I194" s="124"/>
      <c r="J194" s="125" t="str">
        <f t="shared" si="2"/>
        <v>KR07-072</v>
      </c>
      <c r="K194" s="125" t="s">
        <v>773</v>
      </c>
      <c r="L194" s="126" t="s">
        <v>67</v>
      </c>
      <c r="M194" s="126" t="s">
        <v>69</v>
      </c>
      <c r="N194" s="126">
        <v>2024</v>
      </c>
      <c r="O194" s="128"/>
      <c r="P194" s="129">
        <v>90000</v>
      </c>
      <c r="Q194" s="126"/>
      <c r="R194" s="124" t="s">
        <v>1996</v>
      </c>
      <c r="S194" s="3"/>
    </row>
    <row r="195" spans="1:19" x14ac:dyDescent="0.25">
      <c r="A195" s="124">
        <v>193</v>
      </c>
      <c r="B195" s="125" t="s">
        <v>772</v>
      </c>
      <c r="C195" s="126" t="s">
        <v>1038</v>
      </c>
      <c r="D195" s="126" t="s">
        <v>65</v>
      </c>
      <c r="E195" s="125" t="s">
        <v>773</v>
      </c>
      <c r="F195" s="125" t="s">
        <v>21</v>
      </c>
      <c r="G195" s="126" t="s">
        <v>331</v>
      </c>
      <c r="H195" s="124" t="s">
        <v>783</v>
      </c>
      <c r="I195" s="124"/>
      <c r="J195" s="125" t="str">
        <f t="shared" si="2"/>
        <v>KR07-073</v>
      </c>
      <c r="K195" s="125" t="s">
        <v>773</v>
      </c>
      <c r="L195" s="126" t="s">
        <v>67</v>
      </c>
      <c r="M195" s="126" t="s">
        <v>69</v>
      </c>
      <c r="N195" s="126">
        <v>2024</v>
      </c>
      <c r="O195" s="128"/>
      <c r="P195" s="129">
        <v>90000</v>
      </c>
      <c r="Q195" s="126"/>
      <c r="R195" s="124" t="s">
        <v>1997</v>
      </c>
      <c r="S195" s="3"/>
    </row>
    <row r="196" spans="1:19" x14ac:dyDescent="0.25">
      <c r="A196" s="124">
        <v>194</v>
      </c>
      <c r="B196" s="125" t="s">
        <v>772</v>
      </c>
      <c r="C196" s="126" t="s">
        <v>1038</v>
      </c>
      <c r="D196" s="126" t="s">
        <v>65</v>
      </c>
      <c r="E196" s="125" t="s">
        <v>773</v>
      </c>
      <c r="F196" s="125" t="s">
        <v>21</v>
      </c>
      <c r="G196" s="126" t="s">
        <v>331</v>
      </c>
      <c r="H196" s="124" t="s">
        <v>784</v>
      </c>
      <c r="I196" s="124"/>
      <c r="J196" s="125" t="str">
        <f t="shared" si="2"/>
        <v>KR07-074</v>
      </c>
      <c r="K196" s="125" t="s">
        <v>773</v>
      </c>
      <c r="L196" s="126" t="s">
        <v>67</v>
      </c>
      <c r="M196" s="126" t="s">
        <v>69</v>
      </c>
      <c r="N196" s="126">
        <v>2024</v>
      </c>
      <c r="O196" s="128"/>
      <c r="P196" s="129">
        <v>90000</v>
      </c>
      <c r="Q196" s="126"/>
      <c r="R196" s="124" t="s">
        <v>1998</v>
      </c>
      <c r="S196" s="3"/>
    </row>
    <row r="197" spans="1:19" x14ac:dyDescent="0.25">
      <c r="A197" s="124">
        <v>195</v>
      </c>
      <c r="B197" s="125" t="s">
        <v>772</v>
      </c>
      <c r="C197" s="126" t="s">
        <v>1038</v>
      </c>
      <c r="D197" s="126" t="s">
        <v>65</v>
      </c>
      <c r="E197" s="125" t="s">
        <v>773</v>
      </c>
      <c r="F197" s="125" t="s">
        <v>21</v>
      </c>
      <c r="G197" s="126" t="s">
        <v>331</v>
      </c>
      <c r="H197" s="124" t="s">
        <v>785</v>
      </c>
      <c r="I197" s="124"/>
      <c r="J197" s="125" t="str">
        <f t="shared" si="2"/>
        <v>KR07-075</v>
      </c>
      <c r="K197" s="125" t="s">
        <v>773</v>
      </c>
      <c r="L197" s="126" t="s">
        <v>67</v>
      </c>
      <c r="M197" s="126" t="s">
        <v>69</v>
      </c>
      <c r="N197" s="126">
        <v>2024</v>
      </c>
      <c r="O197" s="128"/>
      <c r="P197" s="129">
        <v>90000</v>
      </c>
      <c r="Q197" s="126"/>
      <c r="R197" s="124" t="s">
        <v>1999</v>
      </c>
      <c r="S197" s="3"/>
    </row>
    <row r="198" spans="1:19" x14ac:dyDescent="0.25">
      <c r="A198" s="124">
        <v>196</v>
      </c>
      <c r="B198" s="125" t="s">
        <v>772</v>
      </c>
      <c r="C198" s="126" t="s">
        <v>1038</v>
      </c>
      <c r="D198" s="126" t="s">
        <v>65</v>
      </c>
      <c r="E198" s="125" t="s">
        <v>773</v>
      </c>
      <c r="F198" s="125" t="s">
        <v>21</v>
      </c>
      <c r="G198" s="126" t="s">
        <v>331</v>
      </c>
      <c r="H198" s="124" t="s">
        <v>786</v>
      </c>
      <c r="I198" s="124"/>
      <c r="J198" s="125" t="str">
        <f t="shared" si="2"/>
        <v>KR07-076</v>
      </c>
      <c r="K198" s="125" t="s">
        <v>773</v>
      </c>
      <c r="L198" s="126" t="s">
        <v>67</v>
      </c>
      <c r="M198" s="126" t="s">
        <v>69</v>
      </c>
      <c r="N198" s="126">
        <v>2024</v>
      </c>
      <c r="O198" s="128"/>
      <c r="P198" s="129">
        <v>90000</v>
      </c>
      <c r="Q198" s="126"/>
      <c r="R198" s="124" t="s">
        <v>2000</v>
      </c>
      <c r="S198" s="3"/>
    </row>
    <row r="199" spans="1:19" x14ac:dyDescent="0.25">
      <c r="A199" s="124">
        <v>197</v>
      </c>
      <c r="B199" s="125" t="s">
        <v>772</v>
      </c>
      <c r="C199" s="126" t="s">
        <v>1038</v>
      </c>
      <c r="D199" s="126" t="s">
        <v>65</v>
      </c>
      <c r="E199" s="125" t="s">
        <v>773</v>
      </c>
      <c r="F199" s="125" t="s">
        <v>21</v>
      </c>
      <c r="G199" s="126" t="s">
        <v>331</v>
      </c>
      <c r="H199" s="124" t="s">
        <v>787</v>
      </c>
      <c r="I199" s="124"/>
      <c r="J199" s="125" t="str">
        <f t="shared" si="2"/>
        <v>KR07-077</v>
      </c>
      <c r="K199" s="125" t="s">
        <v>773</v>
      </c>
      <c r="L199" s="126" t="s">
        <v>67</v>
      </c>
      <c r="M199" s="126" t="s">
        <v>69</v>
      </c>
      <c r="N199" s="126">
        <v>2024</v>
      </c>
      <c r="O199" s="128"/>
      <c r="P199" s="129">
        <v>90000</v>
      </c>
      <c r="Q199" s="126"/>
      <c r="R199" s="124" t="s">
        <v>2001</v>
      </c>
      <c r="S199" s="3"/>
    </row>
    <row r="200" spans="1:19" x14ac:dyDescent="0.25">
      <c r="A200" s="124">
        <v>198</v>
      </c>
      <c r="B200" s="125" t="s">
        <v>772</v>
      </c>
      <c r="C200" s="126" t="s">
        <v>1038</v>
      </c>
      <c r="D200" s="126" t="s">
        <v>65</v>
      </c>
      <c r="E200" s="125" t="s">
        <v>773</v>
      </c>
      <c r="F200" s="125" t="s">
        <v>21</v>
      </c>
      <c r="G200" s="126" t="s">
        <v>331</v>
      </c>
      <c r="H200" s="124" t="s">
        <v>877</v>
      </c>
      <c r="I200" s="124"/>
      <c r="J200" s="125" t="str">
        <f t="shared" si="2"/>
        <v>KR07-078</v>
      </c>
      <c r="K200" s="125" t="s">
        <v>773</v>
      </c>
      <c r="L200" s="126" t="s">
        <v>67</v>
      </c>
      <c r="M200" s="126" t="s">
        <v>69</v>
      </c>
      <c r="N200" s="126">
        <v>2024</v>
      </c>
      <c r="O200" s="128"/>
      <c r="P200" s="129">
        <v>90000</v>
      </c>
      <c r="Q200" s="126"/>
      <c r="R200" s="124" t="s">
        <v>2002</v>
      </c>
      <c r="S200" s="3"/>
    </row>
    <row r="201" spans="1:19" x14ac:dyDescent="0.25">
      <c r="A201" s="124">
        <v>199</v>
      </c>
      <c r="B201" s="125" t="s">
        <v>772</v>
      </c>
      <c r="C201" s="126" t="s">
        <v>1038</v>
      </c>
      <c r="D201" s="126" t="s">
        <v>65</v>
      </c>
      <c r="E201" s="125" t="s">
        <v>773</v>
      </c>
      <c r="F201" s="125" t="s">
        <v>21</v>
      </c>
      <c r="G201" s="126" t="s">
        <v>331</v>
      </c>
      <c r="H201" s="124" t="s">
        <v>878</v>
      </c>
      <c r="I201" s="124"/>
      <c r="J201" s="125" t="str">
        <f t="shared" si="2"/>
        <v>KR07-079</v>
      </c>
      <c r="K201" s="125" t="s">
        <v>773</v>
      </c>
      <c r="L201" s="126" t="s">
        <v>67</v>
      </c>
      <c r="M201" s="126" t="s">
        <v>69</v>
      </c>
      <c r="N201" s="126">
        <v>2024</v>
      </c>
      <c r="O201" s="128"/>
      <c r="P201" s="129">
        <v>90000</v>
      </c>
      <c r="Q201" s="126"/>
      <c r="R201" s="124" t="s">
        <v>2003</v>
      </c>
      <c r="S201" s="3"/>
    </row>
    <row r="202" spans="1:19" x14ac:dyDescent="0.25">
      <c r="A202" s="124">
        <v>200</v>
      </c>
      <c r="B202" s="125" t="s">
        <v>772</v>
      </c>
      <c r="C202" s="126" t="s">
        <v>1038</v>
      </c>
      <c r="D202" s="126" t="s">
        <v>65</v>
      </c>
      <c r="E202" s="125" t="s">
        <v>773</v>
      </c>
      <c r="F202" s="125" t="s">
        <v>21</v>
      </c>
      <c r="G202" s="126" t="s">
        <v>331</v>
      </c>
      <c r="H202" s="124" t="s">
        <v>895</v>
      </c>
      <c r="I202" s="124"/>
      <c r="J202" s="125" t="str">
        <f t="shared" si="2"/>
        <v>KR07-080</v>
      </c>
      <c r="K202" s="125" t="s">
        <v>773</v>
      </c>
      <c r="L202" s="126" t="s">
        <v>67</v>
      </c>
      <c r="M202" s="126" t="s">
        <v>69</v>
      </c>
      <c r="N202" s="126">
        <v>2024</v>
      </c>
      <c r="O202" s="128"/>
      <c r="P202" s="129">
        <v>90000</v>
      </c>
      <c r="Q202" s="126"/>
      <c r="R202" s="124" t="s">
        <v>2004</v>
      </c>
      <c r="S202" s="3"/>
    </row>
    <row r="203" spans="1:19" x14ac:dyDescent="0.25">
      <c r="A203" s="124">
        <v>201</v>
      </c>
      <c r="B203" s="125" t="s">
        <v>772</v>
      </c>
      <c r="C203" s="126" t="s">
        <v>1038</v>
      </c>
      <c r="D203" s="126" t="s">
        <v>65</v>
      </c>
      <c r="E203" s="125" t="s">
        <v>773</v>
      </c>
      <c r="F203" s="125" t="s">
        <v>21</v>
      </c>
      <c r="G203" s="126" t="s">
        <v>331</v>
      </c>
      <c r="H203" s="124" t="s">
        <v>896</v>
      </c>
      <c r="I203" s="124"/>
      <c r="J203" s="125" t="str">
        <f t="shared" si="2"/>
        <v>KR07-081</v>
      </c>
      <c r="K203" s="125" t="s">
        <v>773</v>
      </c>
      <c r="L203" s="126" t="s">
        <v>67</v>
      </c>
      <c r="M203" s="126" t="s">
        <v>69</v>
      </c>
      <c r="N203" s="126">
        <v>2024</v>
      </c>
      <c r="O203" s="128"/>
      <c r="P203" s="129">
        <v>90000</v>
      </c>
      <c r="Q203" s="126"/>
      <c r="R203" s="124" t="s">
        <v>2005</v>
      </c>
      <c r="S203" s="3"/>
    </row>
    <row r="204" spans="1:19" x14ac:dyDescent="0.25">
      <c r="A204" s="124">
        <v>202</v>
      </c>
      <c r="B204" s="125" t="s">
        <v>772</v>
      </c>
      <c r="C204" s="126" t="s">
        <v>1038</v>
      </c>
      <c r="D204" s="126" t="s">
        <v>65</v>
      </c>
      <c r="E204" s="125" t="s">
        <v>773</v>
      </c>
      <c r="F204" s="125" t="s">
        <v>21</v>
      </c>
      <c r="G204" s="126" t="s">
        <v>331</v>
      </c>
      <c r="H204" s="124" t="s">
        <v>920</v>
      </c>
      <c r="I204" s="124"/>
      <c r="J204" s="125" t="str">
        <f t="shared" si="2"/>
        <v>KR07-082</v>
      </c>
      <c r="K204" s="125" t="s">
        <v>773</v>
      </c>
      <c r="L204" s="126" t="s">
        <v>67</v>
      </c>
      <c r="M204" s="126" t="s">
        <v>69</v>
      </c>
      <c r="N204" s="126">
        <v>2024</v>
      </c>
      <c r="O204" s="128"/>
      <c r="P204" s="129">
        <v>90000</v>
      </c>
      <c r="Q204" s="126"/>
      <c r="R204" s="124" t="s">
        <v>2006</v>
      </c>
      <c r="S204" s="3"/>
    </row>
    <row r="205" spans="1:19" x14ac:dyDescent="0.25">
      <c r="A205" s="124">
        <v>203</v>
      </c>
      <c r="B205" s="125" t="s">
        <v>772</v>
      </c>
      <c r="C205" s="126" t="s">
        <v>1038</v>
      </c>
      <c r="D205" s="126" t="s">
        <v>65</v>
      </c>
      <c r="E205" s="125" t="s">
        <v>773</v>
      </c>
      <c r="F205" s="125" t="s">
        <v>21</v>
      </c>
      <c r="G205" s="126" t="s">
        <v>331</v>
      </c>
      <c r="H205" s="124" t="s">
        <v>921</v>
      </c>
      <c r="I205" s="124"/>
      <c r="J205" s="125" t="str">
        <f t="shared" si="2"/>
        <v>KR07-083</v>
      </c>
      <c r="K205" s="125" t="s">
        <v>773</v>
      </c>
      <c r="L205" s="126" t="s">
        <v>67</v>
      </c>
      <c r="M205" s="126" t="s">
        <v>69</v>
      </c>
      <c r="N205" s="126">
        <v>2024</v>
      </c>
      <c r="O205" s="128"/>
      <c r="P205" s="129">
        <v>90000</v>
      </c>
      <c r="Q205" s="126"/>
      <c r="R205" s="124" t="s">
        <v>2007</v>
      </c>
      <c r="S205" s="3"/>
    </row>
    <row r="206" spans="1:19" x14ac:dyDescent="0.25">
      <c r="A206" s="124">
        <v>204</v>
      </c>
      <c r="B206" s="125" t="s">
        <v>772</v>
      </c>
      <c r="C206" s="126" t="s">
        <v>1038</v>
      </c>
      <c r="D206" s="126" t="s">
        <v>65</v>
      </c>
      <c r="E206" s="125" t="s">
        <v>773</v>
      </c>
      <c r="F206" s="125" t="s">
        <v>21</v>
      </c>
      <c r="G206" s="126" t="s">
        <v>331</v>
      </c>
      <c r="H206" s="124" t="s">
        <v>922</v>
      </c>
      <c r="I206" s="124"/>
      <c r="J206" s="125" t="str">
        <f t="shared" si="2"/>
        <v>KR07-084</v>
      </c>
      <c r="K206" s="125" t="s">
        <v>773</v>
      </c>
      <c r="L206" s="126" t="s">
        <v>67</v>
      </c>
      <c r="M206" s="126" t="s">
        <v>69</v>
      </c>
      <c r="N206" s="126">
        <v>2024</v>
      </c>
      <c r="O206" s="128"/>
      <c r="P206" s="129">
        <v>90000</v>
      </c>
      <c r="Q206" s="126"/>
      <c r="R206" s="124" t="s">
        <v>2008</v>
      </c>
      <c r="S206" s="3"/>
    </row>
    <row r="207" spans="1:19" x14ac:dyDescent="0.25">
      <c r="A207" s="124">
        <v>205</v>
      </c>
      <c r="B207" s="125" t="s">
        <v>772</v>
      </c>
      <c r="C207" s="126" t="s">
        <v>1038</v>
      </c>
      <c r="D207" s="126" t="s">
        <v>65</v>
      </c>
      <c r="E207" s="125" t="s">
        <v>773</v>
      </c>
      <c r="F207" s="125" t="s">
        <v>21</v>
      </c>
      <c r="G207" s="126" t="s">
        <v>331</v>
      </c>
      <c r="H207" s="124" t="s">
        <v>925</v>
      </c>
      <c r="I207" s="124"/>
      <c r="J207" s="125" t="str">
        <f t="shared" si="2"/>
        <v>KR07-085</v>
      </c>
      <c r="K207" s="125" t="s">
        <v>773</v>
      </c>
      <c r="L207" s="126" t="s">
        <v>67</v>
      </c>
      <c r="M207" s="126" t="s">
        <v>69</v>
      </c>
      <c r="N207" s="126">
        <v>2024</v>
      </c>
      <c r="O207" s="128"/>
      <c r="P207" s="129">
        <v>90000</v>
      </c>
      <c r="Q207" s="126"/>
      <c r="R207" s="124" t="s">
        <v>2009</v>
      </c>
      <c r="S207" s="3"/>
    </row>
    <row r="208" spans="1:19" x14ac:dyDescent="0.25">
      <c r="A208" s="124">
        <v>206</v>
      </c>
      <c r="B208" s="125" t="s">
        <v>772</v>
      </c>
      <c r="C208" s="126" t="s">
        <v>1038</v>
      </c>
      <c r="D208" s="126" t="s">
        <v>65</v>
      </c>
      <c r="E208" s="125" t="s">
        <v>773</v>
      </c>
      <c r="F208" s="125" t="s">
        <v>21</v>
      </c>
      <c r="G208" s="126" t="s">
        <v>331</v>
      </c>
      <c r="H208" s="124" t="s">
        <v>927</v>
      </c>
      <c r="I208" s="124"/>
      <c r="J208" s="125" t="str">
        <f t="shared" si="2"/>
        <v>KR07-086</v>
      </c>
      <c r="K208" s="125" t="s">
        <v>773</v>
      </c>
      <c r="L208" s="126" t="s">
        <v>67</v>
      </c>
      <c r="M208" s="126" t="s">
        <v>69</v>
      </c>
      <c r="N208" s="126">
        <v>2024</v>
      </c>
      <c r="O208" s="128"/>
      <c r="P208" s="129">
        <v>90000</v>
      </c>
      <c r="Q208" s="126"/>
      <c r="R208" s="124" t="s">
        <v>2010</v>
      </c>
      <c r="S208" s="3"/>
    </row>
    <row r="209" spans="1:19" x14ac:dyDescent="0.25">
      <c r="A209" s="124">
        <v>207</v>
      </c>
      <c r="B209" s="125" t="s">
        <v>772</v>
      </c>
      <c r="C209" s="126" t="s">
        <v>1038</v>
      </c>
      <c r="D209" s="126" t="s">
        <v>65</v>
      </c>
      <c r="E209" s="125" t="s">
        <v>773</v>
      </c>
      <c r="F209" s="125" t="s">
        <v>21</v>
      </c>
      <c r="G209" s="126" t="s">
        <v>331</v>
      </c>
      <c r="H209" s="124" t="s">
        <v>932</v>
      </c>
      <c r="I209" s="124"/>
      <c r="J209" s="125" t="str">
        <f t="shared" si="2"/>
        <v>KR07-087</v>
      </c>
      <c r="K209" s="125" t="s">
        <v>773</v>
      </c>
      <c r="L209" s="126" t="s">
        <v>67</v>
      </c>
      <c r="M209" s="126" t="s">
        <v>69</v>
      </c>
      <c r="N209" s="126">
        <v>2024</v>
      </c>
      <c r="O209" s="128"/>
      <c r="P209" s="129">
        <v>90000</v>
      </c>
      <c r="Q209" s="126"/>
      <c r="R209" s="124" t="s">
        <v>2011</v>
      </c>
      <c r="S209" s="3"/>
    </row>
    <row r="210" spans="1:19" x14ac:dyDescent="0.25">
      <c r="A210" s="124">
        <v>208</v>
      </c>
      <c r="B210" s="125" t="s">
        <v>772</v>
      </c>
      <c r="C210" s="126" t="s">
        <v>1038</v>
      </c>
      <c r="D210" s="126" t="s">
        <v>65</v>
      </c>
      <c r="E210" s="125" t="s">
        <v>773</v>
      </c>
      <c r="F210" s="125" t="s">
        <v>21</v>
      </c>
      <c r="G210" s="126" t="s">
        <v>331</v>
      </c>
      <c r="H210" s="124" t="s">
        <v>941</v>
      </c>
      <c r="I210" s="124"/>
      <c r="J210" s="125" t="str">
        <f t="shared" si="2"/>
        <v>KR07-088</v>
      </c>
      <c r="K210" s="125" t="s">
        <v>773</v>
      </c>
      <c r="L210" s="126" t="s">
        <v>67</v>
      </c>
      <c r="M210" s="126" t="s">
        <v>69</v>
      </c>
      <c r="N210" s="126">
        <v>2024</v>
      </c>
      <c r="O210" s="128"/>
      <c r="P210" s="129">
        <v>90000</v>
      </c>
      <c r="Q210" s="126"/>
      <c r="R210" s="124" t="s">
        <v>2012</v>
      </c>
      <c r="S210" s="3"/>
    </row>
    <row r="211" spans="1:19" x14ac:dyDescent="0.25">
      <c r="A211" s="124">
        <v>209</v>
      </c>
      <c r="B211" s="125" t="s">
        <v>772</v>
      </c>
      <c r="C211" s="126" t="s">
        <v>1038</v>
      </c>
      <c r="D211" s="126" t="s">
        <v>65</v>
      </c>
      <c r="E211" s="125" t="s">
        <v>773</v>
      </c>
      <c r="F211" s="125" t="s">
        <v>21</v>
      </c>
      <c r="G211" s="126" t="s">
        <v>331</v>
      </c>
      <c r="H211" s="124" t="s">
        <v>944</v>
      </c>
      <c r="I211" s="124"/>
      <c r="J211" s="125" t="str">
        <f t="shared" si="2"/>
        <v>KR07-089</v>
      </c>
      <c r="K211" s="125" t="s">
        <v>773</v>
      </c>
      <c r="L211" s="126" t="s">
        <v>67</v>
      </c>
      <c r="M211" s="126" t="s">
        <v>69</v>
      </c>
      <c r="N211" s="126">
        <v>2024</v>
      </c>
      <c r="O211" s="128"/>
      <c r="P211" s="129">
        <v>90000</v>
      </c>
      <c r="Q211" s="126"/>
      <c r="R211" s="124" t="s">
        <v>2013</v>
      </c>
      <c r="S211" s="3"/>
    </row>
    <row r="212" spans="1:19" x14ac:dyDescent="0.25">
      <c r="A212" s="124">
        <v>210</v>
      </c>
      <c r="B212" s="125" t="s">
        <v>772</v>
      </c>
      <c r="C212" s="126" t="s">
        <v>1038</v>
      </c>
      <c r="D212" s="126" t="s">
        <v>65</v>
      </c>
      <c r="E212" s="125" t="s">
        <v>773</v>
      </c>
      <c r="F212" s="125" t="s">
        <v>21</v>
      </c>
      <c r="G212" s="126" t="s">
        <v>331</v>
      </c>
      <c r="H212" s="124" t="s">
        <v>1979</v>
      </c>
      <c r="I212" s="124"/>
      <c r="J212" s="125" t="str">
        <f t="shared" si="2"/>
        <v>KR07-090</v>
      </c>
      <c r="K212" s="125" t="s">
        <v>773</v>
      </c>
      <c r="L212" s="126" t="s">
        <v>67</v>
      </c>
      <c r="M212" s="126" t="s">
        <v>69</v>
      </c>
      <c r="N212" s="126">
        <v>2024</v>
      </c>
      <c r="O212" s="128"/>
      <c r="P212" s="129">
        <v>90000</v>
      </c>
      <c r="Q212" s="126"/>
      <c r="R212" s="124" t="s">
        <v>2014</v>
      </c>
      <c r="S212" s="3"/>
    </row>
    <row r="213" spans="1:19" x14ac:dyDescent="0.25">
      <c r="A213" s="124">
        <v>211</v>
      </c>
      <c r="B213" s="125" t="s">
        <v>772</v>
      </c>
      <c r="C213" s="126" t="s">
        <v>1038</v>
      </c>
      <c r="D213" s="126" t="s">
        <v>65</v>
      </c>
      <c r="E213" s="125" t="s">
        <v>773</v>
      </c>
      <c r="F213" s="125" t="s">
        <v>21</v>
      </c>
      <c r="G213" s="126" t="s">
        <v>331</v>
      </c>
      <c r="H213" s="124" t="s">
        <v>1980</v>
      </c>
      <c r="I213" s="124"/>
      <c r="J213" s="125" t="str">
        <f t="shared" si="2"/>
        <v>KR07-091</v>
      </c>
      <c r="K213" s="125" t="s">
        <v>773</v>
      </c>
      <c r="L213" s="126" t="s">
        <v>67</v>
      </c>
      <c r="M213" s="126" t="s">
        <v>69</v>
      </c>
      <c r="N213" s="126">
        <v>2024</v>
      </c>
      <c r="O213" s="128"/>
      <c r="P213" s="129">
        <v>90000</v>
      </c>
      <c r="Q213" s="126"/>
      <c r="R213" s="124" t="s">
        <v>2015</v>
      </c>
      <c r="S213" s="3"/>
    </row>
    <row r="214" spans="1:19" x14ac:dyDescent="0.25">
      <c r="A214" s="124">
        <v>212</v>
      </c>
      <c r="B214" s="125" t="s">
        <v>772</v>
      </c>
      <c r="C214" s="126" t="s">
        <v>1038</v>
      </c>
      <c r="D214" s="126" t="s">
        <v>65</v>
      </c>
      <c r="E214" s="125" t="s">
        <v>773</v>
      </c>
      <c r="F214" s="125" t="s">
        <v>21</v>
      </c>
      <c r="G214" s="126" t="s">
        <v>331</v>
      </c>
      <c r="H214" s="124" t="s">
        <v>1981</v>
      </c>
      <c r="I214" s="124"/>
      <c r="J214" s="125" t="str">
        <f t="shared" si="2"/>
        <v>KR07-092</v>
      </c>
      <c r="K214" s="125" t="s">
        <v>773</v>
      </c>
      <c r="L214" s="126" t="s">
        <v>67</v>
      </c>
      <c r="M214" s="126" t="s">
        <v>69</v>
      </c>
      <c r="N214" s="126">
        <v>2024</v>
      </c>
      <c r="O214" s="128"/>
      <c r="P214" s="129">
        <v>90000</v>
      </c>
      <c r="Q214" s="126"/>
      <c r="R214" s="124" t="s">
        <v>2016</v>
      </c>
      <c r="S214" s="3"/>
    </row>
    <row r="215" spans="1:19" x14ac:dyDescent="0.25">
      <c r="A215" s="124">
        <v>213</v>
      </c>
      <c r="B215" s="125" t="s">
        <v>772</v>
      </c>
      <c r="C215" s="126" t="s">
        <v>1038</v>
      </c>
      <c r="D215" s="126" t="s">
        <v>65</v>
      </c>
      <c r="E215" s="125" t="s">
        <v>773</v>
      </c>
      <c r="F215" s="125" t="s">
        <v>21</v>
      </c>
      <c r="G215" s="126" t="s">
        <v>331</v>
      </c>
      <c r="H215" s="124" t="s">
        <v>1982</v>
      </c>
      <c r="I215" s="124"/>
      <c r="J215" s="125" t="str">
        <f t="shared" si="2"/>
        <v>KR07-093</v>
      </c>
      <c r="K215" s="125" t="s">
        <v>773</v>
      </c>
      <c r="L215" s="126" t="s">
        <v>67</v>
      </c>
      <c r="M215" s="126" t="s">
        <v>69</v>
      </c>
      <c r="N215" s="126">
        <v>2024</v>
      </c>
      <c r="O215" s="128"/>
      <c r="P215" s="129">
        <v>90000</v>
      </c>
      <c r="Q215" s="126"/>
      <c r="R215" s="124" t="s">
        <v>2017</v>
      </c>
      <c r="S215" s="3"/>
    </row>
    <row r="216" spans="1:19" x14ac:dyDescent="0.25">
      <c r="A216" s="124">
        <v>214</v>
      </c>
      <c r="B216" s="125" t="s">
        <v>772</v>
      </c>
      <c r="C216" s="126" t="s">
        <v>1038</v>
      </c>
      <c r="D216" s="126" t="s">
        <v>65</v>
      </c>
      <c r="E216" s="125" t="s">
        <v>773</v>
      </c>
      <c r="F216" s="125" t="s">
        <v>21</v>
      </c>
      <c r="G216" s="126" t="s">
        <v>331</v>
      </c>
      <c r="H216" s="124" t="s">
        <v>1983</v>
      </c>
      <c r="I216" s="124"/>
      <c r="J216" s="125" t="str">
        <f t="shared" si="2"/>
        <v>KR07-094</v>
      </c>
      <c r="K216" s="125" t="s">
        <v>773</v>
      </c>
      <c r="L216" s="126" t="s">
        <v>67</v>
      </c>
      <c r="M216" s="126" t="s">
        <v>69</v>
      </c>
      <c r="N216" s="126">
        <v>2024</v>
      </c>
      <c r="O216" s="128"/>
      <c r="P216" s="129">
        <v>90000</v>
      </c>
      <c r="Q216" s="126"/>
      <c r="R216" s="124" t="s">
        <v>2018</v>
      </c>
      <c r="S216" s="3"/>
    </row>
    <row r="217" spans="1:19" x14ac:dyDescent="0.25">
      <c r="A217" s="124">
        <v>215</v>
      </c>
      <c r="B217" s="125" t="s">
        <v>772</v>
      </c>
      <c r="C217" s="126" t="s">
        <v>1038</v>
      </c>
      <c r="D217" s="126" t="s">
        <v>65</v>
      </c>
      <c r="E217" s="125" t="s">
        <v>773</v>
      </c>
      <c r="F217" s="125" t="s">
        <v>21</v>
      </c>
      <c r="G217" s="126" t="s">
        <v>331</v>
      </c>
      <c r="H217" s="124" t="s">
        <v>1984</v>
      </c>
      <c r="I217" s="124"/>
      <c r="J217" s="125" t="str">
        <f t="shared" si="2"/>
        <v>KR07-095</v>
      </c>
      <c r="K217" s="125" t="s">
        <v>773</v>
      </c>
      <c r="L217" s="126" t="s">
        <v>67</v>
      </c>
      <c r="M217" s="126" t="s">
        <v>69</v>
      </c>
      <c r="N217" s="126">
        <v>2024</v>
      </c>
      <c r="O217" s="128"/>
      <c r="P217" s="129">
        <v>90000</v>
      </c>
      <c r="Q217" s="126"/>
      <c r="R217" s="124" t="s">
        <v>2019</v>
      </c>
      <c r="S217" s="3"/>
    </row>
    <row r="218" spans="1:19" x14ac:dyDescent="0.25">
      <c r="A218" s="124">
        <v>216</v>
      </c>
      <c r="B218" s="125" t="s">
        <v>772</v>
      </c>
      <c r="C218" s="126" t="s">
        <v>1038</v>
      </c>
      <c r="D218" s="126" t="s">
        <v>65</v>
      </c>
      <c r="E218" s="125" t="s">
        <v>773</v>
      </c>
      <c r="F218" s="125" t="s">
        <v>21</v>
      </c>
      <c r="G218" s="126" t="s">
        <v>331</v>
      </c>
      <c r="H218" s="124" t="s">
        <v>1985</v>
      </c>
      <c r="I218" s="124"/>
      <c r="J218" s="125" t="str">
        <f t="shared" si="2"/>
        <v>KR07-096</v>
      </c>
      <c r="K218" s="125" t="s">
        <v>773</v>
      </c>
      <c r="L218" s="126" t="s">
        <v>67</v>
      </c>
      <c r="M218" s="126" t="s">
        <v>69</v>
      </c>
      <c r="N218" s="126">
        <v>2024</v>
      </c>
      <c r="O218" s="128"/>
      <c r="P218" s="129">
        <v>90000</v>
      </c>
      <c r="Q218" s="126"/>
      <c r="R218" s="124" t="s">
        <v>2020</v>
      </c>
      <c r="S218" s="3"/>
    </row>
    <row r="219" spans="1:19" x14ac:dyDescent="0.25">
      <c r="A219" s="124">
        <v>217</v>
      </c>
      <c r="B219" s="125" t="s">
        <v>772</v>
      </c>
      <c r="C219" s="126" t="s">
        <v>1038</v>
      </c>
      <c r="D219" s="126" t="s">
        <v>65</v>
      </c>
      <c r="E219" s="125" t="s">
        <v>773</v>
      </c>
      <c r="F219" s="125" t="s">
        <v>21</v>
      </c>
      <c r="G219" s="126" t="s">
        <v>331</v>
      </c>
      <c r="H219" s="124" t="s">
        <v>1986</v>
      </c>
      <c r="I219" s="124"/>
      <c r="J219" s="125" t="str">
        <f t="shared" si="2"/>
        <v>KR07-097</v>
      </c>
      <c r="K219" s="125" t="s">
        <v>773</v>
      </c>
      <c r="L219" s="126" t="s">
        <v>67</v>
      </c>
      <c r="M219" s="126" t="s">
        <v>69</v>
      </c>
      <c r="N219" s="126">
        <v>2024</v>
      </c>
      <c r="O219" s="128"/>
      <c r="P219" s="129">
        <v>90000</v>
      </c>
      <c r="Q219" s="126"/>
      <c r="R219" s="124" t="s">
        <v>2021</v>
      </c>
      <c r="S219" s="3"/>
    </row>
    <row r="220" spans="1:19" x14ac:dyDescent="0.25">
      <c r="A220" s="124">
        <v>218</v>
      </c>
      <c r="B220" s="125" t="s">
        <v>772</v>
      </c>
      <c r="C220" s="126" t="s">
        <v>1038</v>
      </c>
      <c r="D220" s="126" t="s">
        <v>65</v>
      </c>
      <c r="E220" s="125" t="s">
        <v>773</v>
      </c>
      <c r="F220" s="125" t="s">
        <v>21</v>
      </c>
      <c r="G220" s="126" t="s">
        <v>331</v>
      </c>
      <c r="H220" s="124" t="s">
        <v>1987</v>
      </c>
      <c r="I220" s="124"/>
      <c r="J220" s="125" t="str">
        <f t="shared" si="2"/>
        <v>KR07-098</v>
      </c>
      <c r="K220" s="125" t="s">
        <v>773</v>
      </c>
      <c r="L220" s="126" t="s">
        <v>67</v>
      </c>
      <c r="M220" s="126" t="s">
        <v>69</v>
      </c>
      <c r="N220" s="126">
        <v>2024</v>
      </c>
      <c r="O220" s="128"/>
      <c r="P220" s="129">
        <v>90000</v>
      </c>
      <c r="Q220" s="126"/>
      <c r="R220" s="124" t="s">
        <v>2022</v>
      </c>
      <c r="S220" s="3"/>
    </row>
    <row r="221" spans="1:19" x14ac:dyDescent="0.25">
      <c r="A221" s="124">
        <v>219</v>
      </c>
      <c r="B221" s="125" t="s">
        <v>772</v>
      </c>
      <c r="C221" s="126" t="s">
        <v>1038</v>
      </c>
      <c r="D221" s="126" t="s">
        <v>65</v>
      </c>
      <c r="E221" s="125" t="s">
        <v>773</v>
      </c>
      <c r="F221" s="125" t="s">
        <v>21</v>
      </c>
      <c r="G221" s="126" t="s">
        <v>331</v>
      </c>
      <c r="H221" s="124" t="s">
        <v>1988</v>
      </c>
      <c r="I221" s="124"/>
      <c r="J221" s="125" t="str">
        <f t="shared" si="2"/>
        <v>KR07-099</v>
      </c>
      <c r="K221" s="125" t="s">
        <v>773</v>
      </c>
      <c r="L221" s="126" t="s">
        <v>67</v>
      </c>
      <c r="M221" s="126" t="s">
        <v>69</v>
      </c>
      <c r="N221" s="126">
        <v>2024</v>
      </c>
      <c r="O221" s="128"/>
      <c r="P221" s="129">
        <v>90000</v>
      </c>
      <c r="Q221" s="126"/>
      <c r="R221" s="124" t="s">
        <v>2023</v>
      </c>
      <c r="S221" s="3"/>
    </row>
    <row r="222" spans="1:19" x14ac:dyDescent="0.25">
      <c r="A222" s="124">
        <v>220</v>
      </c>
      <c r="B222" s="125" t="s">
        <v>772</v>
      </c>
      <c r="C222" s="126" t="s">
        <v>1038</v>
      </c>
      <c r="D222" s="126" t="s">
        <v>65</v>
      </c>
      <c r="E222" s="125" t="s">
        <v>773</v>
      </c>
      <c r="F222" s="125" t="s">
        <v>21</v>
      </c>
      <c r="G222" s="126" t="s">
        <v>331</v>
      </c>
      <c r="H222" s="124" t="s">
        <v>393</v>
      </c>
      <c r="I222" s="124"/>
      <c r="J222" s="125" t="str">
        <f t="shared" si="2"/>
        <v>KR07-100</v>
      </c>
      <c r="K222" s="125" t="s">
        <v>773</v>
      </c>
      <c r="L222" s="126" t="s">
        <v>67</v>
      </c>
      <c r="M222" s="126" t="s">
        <v>69</v>
      </c>
      <c r="N222" s="126">
        <v>2024</v>
      </c>
      <c r="O222" s="128"/>
      <c r="P222" s="129">
        <v>90000</v>
      </c>
      <c r="Q222" s="126"/>
      <c r="R222" s="124" t="s">
        <v>2024</v>
      </c>
      <c r="S222" s="3"/>
    </row>
    <row r="223" spans="1:19" x14ac:dyDescent="0.25">
      <c r="A223" s="124">
        <v>221</v>
      </c>
      <c r="B223" s="125" t="s">
        <v>772</v>
      </c>
      <c r="C223" s="126" t="s">
        <v>1038</v>
      </c>
      <c r="D223" s="126" t="s">
        <v>65</v>
      </c>
      <c r="E223" s="125" t="s">
        <v>773</v>
      </c>
      <c r="F223" s="125" t="s">
        <v>21</v>
      </c>
      <c r="G223" s="126" t="s">
        <v>331</v>
      </c>
      <c r="H223" s="124" t="s">
        <v>394</v>
      </c>
      <c r="I223" s="124"/>
      <c r="J223" s="125" t="str">
        <f t="shared" si="2"/>
        <v>KR07-101</v>
      </c>
      <c r="K223" s="125" t="s">
        <v>773</v>
      </c>
      <c r="L223" s="126" t="s">
        <v>67</v>
      </c>
      <c r="M223" s="126" t="s">
        <v>69</v>
      </c>
      <c r="N223" s="126">
        <v>2024</v>
      </c>
      <c r="O223" s="128"/>
      <c r="P223" s="129">
        <v>90000</v>
      </c>
      <c r="Q223" s="126"/>
      <c r="R223" s="124" t="s">
        <v>2025</v>
      </c>
      <c r="S223" s="3"/>
    </row>
    <row r="224" spans="1:19" x14ac:dyDescent="0.25">
      <c r="A224" s="124">
        <v>222</v>
      </c>
      <c r="B224" s="125" t="s">
        <v>772</v>
      </c>
      <c r="C224" s="126" t="s">
        <v>1038</v>
      </c>
      <c r="D224" s="126" t="s">
        <v>65</v>
      </c>
      <c r="E224" s="125" t="s">
        <v>773</v>
      </c>
      <c r="F224" s="125" t="s">
        <v>21</v>
      </c>
      <c r="G224" s="126" t="s">
        <v>331</v>
      </c>
      <c r="H224" s="124" t="s">
        <v>395</v>
      </c>
      <c r="I224" s="124"/>
      <c r="J224" s="125" t="str">
        <f t="shared" si="2"/>
        <v>KR07-102</v>
      </c>
      <c r="K224" s="125" t="s">
        <v>773</v>
      </c>
      <c r="L224" s="126" t="s">
        <v>67</v>
      </c>
      <c r="M224" s="126" t="s">
        <v>69</v>
      </c>
      <c r="N224" s="126">
        <v>2024</v>
      </c>
      <c r="O224" s="128"/>
      <c r="P224" s="129">
        <v>90000</v>
      </c>
      <c r="Q224" s="126"/>
      <c r="R224" s="124" t="s">
        <v>2026</v>
      </c>
      <c r="S224" s="3"/>
    </row>
    <row r="225" spans="1:19" x14ac:dyDescent="0.25">
      <c r="A225" s="124">
        <v>223</v>
      </c>
      <c r="B225" s="125" t="s">
        <v>772</v>
      </c>
      <c r="C225" s="126" t="s">
        <v>1038</v>
      </c>
      <c r="D225" s="126" t="s">
        <v>65</v>
      </c>
      <c r="E225" s="125" t="s">
        <v>773</v>
      </c>
      <c r="F225" s="125" t="s">
        <v>21</v>
      </c>
      <c r="G225" s="126" t="s">
        <v>331</v>
      </c>
      <c r="H225" s="124" t="s">
        <v>396</v>
      </c>
      <c r="I225" s="124"/>
      <c r="J225" s="125" t="str">
        <f t="shared" si="2"/>
        <v>KR07-103</v>
      </c>
      <c r="K225" s="125" t="s">
        <v>773</v>
      </c>
      <c r="L225" s="126" t="s">
        <v>67</v>
      </c>
      <c r="M225" s="126" t="s">
        <v>69</v>
      </c>
      <c r="N225" s="126">
        <v>2024</v>
      </c>
      <c r="O225" s="128"/>
      <c r="P225" s="129">
        <v>90000</v>
      </c>
      <c r="Q225" s="126"/>
      <c r="R225" s="124" t="s">
        <v>2027</v>
      </c>
      <c r="S225" s="3"/>
    </row>
    <row r="226" spans="1:19" x14ac:dyDescent="0.25">
      <c r="A226" s="124">
        <v>224</v>
      </c>
      <c r="B226" s="125" t="s">
        <v>772</v>
      </c>
      <c r="C226" s="126" t="s">
        <v>1038</v>
      </c>
      <c r="D226" s="126" t="s">
        <v>65</v>
      </c>
      <c r="E226" s="125" t="s">
        <v>773</v>
      </c>
      <c r="F226" s="125" t="s">
        <v>21</v>
      </c>
      <c r="G226" s="126" t="s">
        <v>331</v>
      </c>
      <c r="H226" s="124" t="s">
        <v>397</v>
      </c>
      <c r="I226" s="124"/>
      <c r="J226" s="125" t="str">
        <f t="shared" si="2"/>
        <v>KR07-104</v>
      </c>
      <c r="K226" s="125" t="s">
        <v>773</v>
      </c>
      <c r="L226" s="126" t="s">
        <v>67</v>
      </c>
      <c r="M226" s="126" t="s">
        <v>69</v>
      </c>
      <c r="N226" s="126">
        <v>2024</v>
      </c>
      <c r="O226" s="128"/>
      <c r="P226" s="129">
        <v>90000</v>
      </c>
      <c r="Q226" s="126"/>
      <c r="R226" s="124" t="s">
        <v>2028</v>
      </c>
      <c r="S226" s="3"/>
    </row>
    <row r="227" spans="1:19" x14ac:dyDescent="0.25">
      <c r="A227" s="124">
        <v>225</v>
      </c>
      <c r="B227" s="125" t="s">
        <v>772</v>
      </c>
      <c r="C227" s="126" t="s">
        <v>1038</v>
      </c>
      <c r="D227" s="126" t="s">
        <v>65</v>
      </c>
      <c r="E227" s="125" t="s">
        <v>773</v>
      </c>
      <c r="F227" s="125" t="s">
        <v>21</v>
      </c>
      <c r="G227" s="126" t="s">
        <v>331</v>
      </c>
      <c r="H227" s="124" t="s">
        <v>398</v>
      </c>
      <c r="I227" s="124"/>
      <c r="J227" s="125" t="str">
        <f t="shared" si="2"/>
        <v>KR07-105</v>
      </c>
      <c r="K227" s="125" t="s">
        <v>773</v>
      </c>
      <c r="L227" s="126" t="s">
        <v>67</v>
      </c>
      <c r="M227" s="126" t="s">
        <v>69</v>
      </c>
      <c r="N227" s="126">
        <v>2024</v>
      </c>
      <c r="O227" s="128"/>
      <c r="P227" s="129">
        <v>90000</v>
      </c>
      <c r="Q227" s="126"/>
      <c r="R227" s="124" t="s">
        <v>2029</v>
      </c>
      <c r="S227" s="3"/>
    </row>
    <row r="228" spans="1:19" x14ac:dyDescent="0.25">
      <c r="A228" s="124">
        <v>226</v>
      </c>
      <c r="B228" s="125" t="s">
        <v>772</v>
      </c>
      <c r="C228" s="126" t="s">
        <v>1038</v>
      </c>
      <c r="D228" s="126" t="s">
        <v>65</v>
      </c>
      <c r="E228" s="125" t="s">
        <v>773</v>
      </c>
      <c r="F228" s="125" t="s">
        <v>21</v>
      </c>
      <c r="G228" s="126" t="s">
        <v>331</v>
      </c>
      <c r="H228" s="124" t="s">
        <v>399</v>
      </c>
      <c r="I228" s="124"/>
      <c r="J228" s="125" t="str">
        <f t="shared" si="2"/>
        <v>KR07-106</v>
      </c>
      <c r="K228" s="125" t="s">
        <v>773</v>
      </c>
      <c r="L228" s="126" t="s">
        <v>67</v>
      </c>
      <c r="M228" s="126" t="s">
        <v>69</v>
      </c>
      <c r="N228" s="126">
        <v>2024</v>
      </c>
      <c r="O228" s="128"/>
      <c r="P228" s="129">
        <v>90000</v>
      </c>
      <c r="Q228" s="126"/>
      <c r="R228" s="124" t="s">
        <v>2030</v>
      </c>
      <c r="S228" s="3"/>
    </row>
    <row r="229" spans="1:19" x14ac:dyDescent="0.25">
      <c r="A229" s="124">
        <v>227</v>
      </c>
      <c r="B229" s="125" t="s">
        <v>772</v>
      </c>
      <c r="C229" s="126" t="s">
        <v>1038</v>
      </c>
      <c r="D229" s="126" t="s">
        <v>65</v>
      </c>
      <c r="E229" s="125" t="s">
        <v>773</v>
      </c>
      <c r="F229" s="125" t="s">
        <v>21</v>
      </c>
      <c r="G229" s="126" t="s">
        <v>331</v>
      </c>
      <c r="H229" s="124" t="s">
        <v>400</v>
      </c>
      <c r="I229" s="124"/>
      <c r="J229" s="125" t="str">
        <f t="shared" si="2"/>
        <v>KR07-107</v>
      </c>
      <c r="K229" s="125" t="s">
        <v>773</v>
      </c>
      <c r="L229" s="126" t="s">
        <v>67</v>
      </c>
      <c r="M229" s="126" t="s">
        <v>69</v>
      </c>
      <c r="N229" s="126">
        <v>2024</v>
      </c>
      <c r="O229" s="128"/>
      <c r="P229" s="129">
        <v>90000</v>
      </c>
      <c r="Q229" s="126"/>
      <c r="R229" s="124" t="s">
        <v>2031</v>
      </c>
      <c r="S229" s="3"/>
    </row>
    <row r="230" spans="1:19" x14ac:dyDescent="0.25">
      <c r="A230" s="124">
        <v>228</v>
      </c>
      <c r="B230" s="125" t="s">
        <v>772</v>
      </c>
      <c r="C230" s="126" t="s">
        <v>1038</v>
      </c>
      <c r="D230" s="126" t="s">
        <v>65</v>
      </c>
      <c r="E230" s="125" t="s">
        <v>773</v>
      </c>
      <c r="F230" s="125" t="s">
        <v>21</v>
      </c>
      <c r="G230" s="126" t="s">
        <v>331</v>
      </c>
      <c r="H230" s="124" t="s">
        <v>401</v>
      </c>
      <c r="I230" s="124"/>
      <c r="J230" s="125" t="str">
        <f t="shared" si="2"/>
        <v>KR07-108</v>
      </c>
      <c r="K230" s="125" t="s">
        <v>773</v>
      </c>
      <c r="L230" s="126" t="s">
        <v>67</v>
      </c>
      <c r="M230" s="126" t="s">
        <v>69</v>
      </c>
      <c r="N230" s="126">
        <v>2024</v>
      </c>
      <c r="O230" s="128"/>
      <c r="P230" s="129">
        <v>90000</v>
      </c>
      <c r="Q230" s="126"/>
      <c r="R230" s="124" t="s">
        <v>2032</v>
      </c>
      <c r="S230" s="3"/>
    </row>
    <row r="231" spans="1:19" x14ac:dyDescent="0.25">
      <c r="A231" s="124">
        <v>229</v>
      </c>
      <c r="B231" s="125" t="s">
        <v>772</v>
      </c>
      <c r="C231" s="126" t="s">
        <v>1038</v>
      </c>
      <c r="D231" s="126" t="s">
        <v>65</v>
      </c>
      <c r="E231" s="125" t="s">
        <v>773</v>
      </c>
      <c r="F231" s="125" t="s">
        <v>21</v>
      </c>
      <c r="G231" s="126" t="s">
        <v>331</v>
      </c>
      <c r="H231" s="124" t="s">
        <v>402</v>
      </c>
      <c r="I231" s="124"/>
      <c r="J231" s="125" t="str">
        <f t="shared" si="2"/>
        <v>KR07-109</v>
      </c>
      <c r="K231" s="125" t="s">
        <v>773</v>
      </c>
      <c r="L231" s="126" t="s">
        <v>67</v>
      </c>
      <c r="M231" s="126" t="s">
        <v>69</v>
      </c>
      <c r="N231" s="126">
        <v>2024</v>
      </c>
      <c r="O231" s="128"/>
      <c r="P231" s="129">
        <v>90000</v>
      </c>
      <c r="Q231" s="126"/>
      <c r="R231" s="124" t="s">
        <v>2033</v>
      </c>
      <c r="S231" s="3"/>
    </row>
    <row r="232" spans="1:19" x14ac:dyDescent="0.25">
      <c r="A232" s="124">
        <v>230</v>
      </c>
      <c r="B232" s="125" t="s">
        <v>772</v>
      </c>
      <c r="C232" s="126" t="s">
        <v>1038</v>
      </c>
      <c r="D232" s="126" t="s">
        <v>65</v>
      </c>
      <c r="E232" s="125" t="s">
        <v>773</v>
      </c>
      <c r="F232" s="125" t="s">
        <v>21</v>
      </c>
      <c r="G232" s="126" t="s">
        <v>331</v>
      </c>
      <c r="H232" s="124" t="s">
        <v>403</v>
      </c>
      <c r="I232" s="124"/>
      <c r="J232" s="125" t="str">
        <f t="shared" si="2"/>
        <v>KR07-110</v>
      </c>
      <c r="K232" s="125" t="s">
        <v>773</v>
      </c>
      <c r="L232" s="126" t="s">
        <v>67</v>
      </c>
      <c r="M232" s="126" t="s">
        <v>69</v>
      </c>
      <c r="N232" s="126">
        <v>2024</v>
      </c>
      <c r="O232" s="128"/>
      <c r="P232" s="129">
        <v>90000</v>
      </c>
      <c r="Q232" s="126"/>
      <c r="R232" s="124" t="s">
        <v>2034</v>
      </c>
      <c r="S232" s="3"/>
    </row>
    <row r="233" spans="1:19" x14ac:dyDescent="0.25">
      <c r="A233" s="124">
        <v>231</v>
      </c>
      <c r="B233" s="125" t="s">
        <v>772</v>
      </c>
      <c r="C233" s="126" t="s">
        <v>1038</v>
      </c>
      <c r="D233" s="126" t="s">
        <v>65</v>
      </c>
      <c r="E233" s="125" t="s">
        <v>773</v>
      </c>
      <c r="F233" s="125" t="s">
        <v>21</v>
      </c>
      <c r="G233" s="126" t="s">
        <v>331</v>
      </c>
      <c r="H233" s="124" t="s">
        <v>404</v>
      </c>
      <c r="I233" s="124"/>
      <c r="J233" s="125" t="str">
        <f t="shared" si="2"/>
        <v>KR07-111</v>
      </c>
      <c r="K233" s="125" t="s">
        <v>773</v>
      </c>
      <c r="L233" s="126" t="s">
        <v>67</v>
      </c>
      <c r="M233" s="126" t="s">
        <v>69</v>
      </c>
      <c r="N233" s="126">
        <v>2024</v>
      </c>
      <c r="O233" s="128"/>
      <c r="P233" s="129">
        <v>90000</v>
      </c>
      <c r="Q233" s="126"/>
      <c r="R233" s="124" t="s">
        <v>2035</v>
      </c>
      <c r="S233" s="3"/>
    </row>
    <row r="234" spans="1:19" x14ac:dyDescent="0.25">
      <c r="A234" s="124">
        <v>232</v>
      </c>
      <c r="B234" s="125" t="s">
        <v>772</v>
      </c>
      <c r="C234" s="126" t="s">
        <v>1038</v>
      </c>
      <c r="D234" s="126" t="s">
        <v>65</v>
      </c>
      <c r="E234" s="125" t="s">
        <v>773</v>
      </c>
      <c r="F234" s="125" t="s">
        <v>21</v>
      </c>
      <c r="G234" s="126" t="s">
        <v>331</v>
      </c>
      <c r="H234" s="124" t="s">
        <v>405</v>
      </c>
      <c r="I234" s="124"/>
      <c r="J234" s="125" t="str">
        <f t="shared" si="2"/>
        <v>KR07-112</v>
      </c>
      <c r="K234" s="125" t="s">
        <v>773</v>
      </c>
      <c r="L234" s="126" t="s">
        <v>67</v>
      </c>
      <c r="M234" s="126" t="s">
        <v>69</v>
      </c>
      <c r="N234" s="126">
        <v>2024</v>
      </c>
      <c r="O234" s="128"/>
      <c r="P234" s="129">
        <v>90000</v>
      </c>
      <c r="Q234" s="126"/>
      <c r="R234" s="124" t="s">
        <v>2036</v>
      </c>
      <c r="S234" s="3"/>
    </row>
    <row r="235" spans="1:19" x14ac:dyDescent="0.25">
      <c r="A235" s="124">
        <v>233</v>
      </c>
      <c r="B235" s="125" t="s">
        <v>772</v>
      </c>
      <c r="C235" s="126" t="s">
        <v>1038</v>
      </c>
      <c r="D235" s="126" t="s">
        <v>65</v>
      </c>
      <c r="E235" s="125" t="s">
        <v>773</v>
      </c>
      <c r="F235" s="125" t="s">
        <v>21</v>
      </c>
      <c r="G235" s="126" t="s">
        <v>331</v>
      </c>
      <c r="H235" s="124" t="s">
        <v>406</v>
      </c>
      <c r="I235" s="124"/>
      <c r="J235" s="125" t="str">
        <f t="shared" si="2"/>
        <v>KR07-113</v>
      </c>
      <c r="K235" s="125" t="s">
        <v>773</v>
      </c>
      <c r="L235" s="126" t="s">
        <v>67</v>
      </c>
      <c r="M235" s="126" t="s">
        <v>69</v>
      </c>
      <c r="N235" s="126">
        <v>2024</v>
      </c>
      <c r="O235" s="128"/>
      <c r="P235" s="129">
        <v>90000</v>
      </c>
      <c r="Q235" s="126"/>
      <c r="R235" s="124" t="s">
        <v>2037</v>
      </c>
      <c r="S235" s="3"/>
    </row>
    <row r="236" spans="1:19" x14ac:dyDescent="0.25">
      <c r="A236" s="124">
        <v>234</v>
      </c>
      <c r="B236" s="125" t="s">
        <v>772</v>
      </c>
      <c r="C236" s="126" t="s">
        <v>1038</v>
      </c>
      <c r="D236" s="126" t="s">
        <v>65</v>
      </c>
      <c r="E236" s="125" t="s">
        <v>773</v>
      </c>
      <c r="F236" s="125" t="s">
        <v>21</v>
      </c>
      <c r="G236" s="126" t="s">
        <v>331</v>
      </c>
      <c r="H236" s="124" t="s">
        <v>407</v>
      </c>
      <c r="I236" s="124"/>
      <c r="J236" s="125" t="str">
        <f t="shared" si="2"/>
        <v>KR07-114</v>
      </c>
      <c r="K236" s="125" t="s">
        <v>773</v>
      </c>
      <c r="L236" s="126" t="s">
        <v>67</v>
      </c>
      <c r="M236" s="126" t="s">
        <v>69</v>
      </c>
      <c r="N236" s="126">
        <v>2024</v>
      </c>
      <c r="O236" s="128"/>
      <c r="P236" s="129">
        <v>90000</v>
      </c>
      <c r="Q236" s="126"/>
      <c r="R236" s="124" t="s">
        <v>2038</v>
      </c>
      <c r="S236" s="3"/>
    </row>
    <row r="237" spans="1:19" x14ac:dyDescent="0.25">
      <c r="A237" s="124">
        <v>235</v>
      </c>
      <c r="B237" s="125" t="s">
        <v>772</v>
      </c>
      <c r="C237" s="126" t="s">
        <v>1038</v>
      </c>
      <c r="D237" s="126" t="s">
        <v>65</v>
      </c>
      <c r="E237" s="125" t="s">
        <v>773</v>
      </c>
      <c r="F237" s="125" t="s">
        <v>21</v>
      </c>
      <c r="G237" s="126" t="s">
        <v>331</v>
      </c>
      <c r="H237" s="124" t="s">
        <v>408</v>
      </c>
      <c r="I237" s="124"/>
      <c r="J237" s="125" t="str">
        <f t="shared" si="2"/>
        <v>KR07-115</v>
      </c>
      <c r="K237" s="125" t="s">
        <v>773</v>
      </c>
      <c r="L237" s="126" t="s">
        <v>67</v>
      </c>
      <c r="M237" s="126" t="s">
        <v>69</v>
      </c>
      <c r="N237" s="126">
        <v>2024</v>
      </c>
      <c r="O237" s="128"/>
      <c r="P237" s="129">
        <v>90000</v>
      </c>
      <c r="Q237" s="126"/>
      <c r="R237" s="124" t="s">
        <v>2039</v>
      </c>
      <c r="S237" s="3"/>
    </row>
    <row r="238" spans="1:19" x14ac:dyDescent="0.25">
      <c r="A238" s="124">
        <v>236</v>
      </c>
      <c r="B238" s="125" t="s">
        <v>772</v>
      </c>
      <c r="C238" s="126" t="s">
        <v>1038</v>
      </c>
      <c r="D238" s="126" t="s">
        <v>65</v>
      </c>
      <c r="E238" s="125" t="s">
        <v>773</v>
      </c>
      <c r="F238" s="125" t="s">
        <v>21</v>
      </c>
      <c r="G238" s="126" t="s">
        <v>331</v>
      </c>
      <c r="H238" s="124" t="s">
        <v>409</v>
      </c>
      <c r="I238" s="124"/>
      <c r="J238" s="125" t="str">
        <f t="shared" si="2"/>
        <v>KR07-116</v>
      </c>
      <c r="K238" s="125" t="s">
        <v>773</v>
      </c>
      <c r="L238" s="126" t="s">
        <v>67</v>
      </c>
      <c r="M238" s="126" t="s">
        <v>69</v>
      </c>
      <c r="N238" s="126">
        <v>2024</v>
      </c>
      <c r="O238" s="128"/>
      <c r="P238" s="129">
        <v>90000</v>
      </c>
      <c r="Q238" s="126"/>
      <c r="R238" s="124" t="s">
        <v>2040</v>
      </c>
      <c r="S238" s="3"/>
    </row>
    <row r="239" spans="1:19" x14ac:dyDescent="0.25">
      <c r="A239" s="124">
        <v>237</v>
      </c>
      <c r="B239" s="125" t="s">
        <v>772</v>
      </c>
      <c r="C239" s="126" t="s">
        <v>1038</v>
      </c>
      <c r="D239" s="126" t="s">
        <v>65</v>
      </c>
      <c r="E239" s="125" t="s">
        <v>773</v>
      </c>
      <c r="F239" s="125" t="s">
        <v>21</v>
      </c>
      <c r="G239" s="126" t="s">
        <v>331</v>
      </c>
      <c r="H239" s="124" t="s">
        <v>410</v>
      </c>
      <c r="I239" s="124"/>
      <c r="J239" s="125" t="str">
        <f t="shared" si="2"/>
        <v>KR07-117</v>
      </c>
      <c r="K239" s="125" t="s">
        <v>773</v>
      </c>
      <c r="L239" s="126" t="s">
        <v>67</v>
      </c>
      <c r="M239" s="126" t="s">
        <v>69</v>
      </c>
      <c r="N239" s="126">
        <v>2024</v>
      </c>
      <c r="O239" s="128"/>
      <c r="P239" s="129">
        <v>90000</v>
      </c>
      <c r="Q239" s="126"/>
      <c r="R239" s="124" t="s">
        <v>2041</v>
      </c>
      <c r="S239" s="3"/>
    </row>
    <row r="240" spans="1:19" x14ac:dyDescent="0.25">
      <c r="A240" s="124">
        <v>238</v>
      </c>
      <c r="B240" s="125" t="s">
        <v>772</v>
      </c>
      <c r="C240" s="126" t="s">
        <v>1038</v>
      </c>
      <c r="D240" s="126" t="s">
        <v>65</v>
      </c>
      <c r="E240" s="125" t="s">
        <v>773</v>
      </c>
      <c r="F240" s="125" t="s">
        <v>21</v>
      </c>
      <c r="G240" s="126" t="s">
        <v>331</v>
      </c>
      <c r="H240" s="124" t="s">
        <v>411</v>
      </c>
      <c r="I240" s="124"/>
      <c r="J240" s="125" t="str">
        <f t="shared" si="2"/>
        <v>KR07-118</v>
      </c>
      <c r="K240" s="125" t="s">
        <v>773</v>
      </c>
      <c r="L240" s="126" t="s">
        <v>67</v>
      </c>
      <c r="M240" s="126" t="s">
        <v>69</v>
      </c>
      <c r="N240" s="126">
        <v>2024</v>
      </c>
      <c r="O240" s="128"/>
      <c r="P240" s="129">
        <v>90000</v>
      </c>
      <c r="Q240" s="126"/>
      <c r="R240" s="124" t="s">
        <v>2042</v>
      </c>
      <c r="S240" s="3"/>
    </row>
    <row r="241" spans="1:19" x14ac:dyDescent="0.25">
      <c r="A241" s="124">
        <v>239</v>
      </c>
      <c r="B241" s="125" t="s">
        <v>772</v>
      </c>
      <c r="C241" s="126" t="s">
        <v>1038</v>
      </c>
      <c r="D241" s="126" t="s">
        <v>65</v>
      </c>
      <c r="E241" s="125" t="s">
        <v>773</v>
      </c>
      <c r="F241" s="125" t="s">
        <v>21</v>
      </c>
      <c r="G241" s="126" t="s">
        <v>331</v>
      </c>
      <c r="H241" s="124" t="s">
        <v>412</v>
      </c>
      <c r="I241" s="124"/>
      <c r="J241" s="125" t="str">
        <f t="shared" si="2"/>
        <v>KR07-119</v>
      </c>
      <c r="K241" s="125" t="s">
        <v>773</v>
      </c>
      <c r="L241" s="126" t="s">
        <v>67</v>
      </c>
      <c r="M241" s="126" t="s">
        <v>69</v>
      </c>
      <c r="N241" s="126">
        <v>2024</v>
      </c>
      <c r="O241" s="128"/>
      <c r="P241" s="129">
        <v>90000</v>
      </c>
      <c r="Q241" s="126"/>
      <c r="R241" s="124" t="s">
        <v>2043</v>
      </c>
      <c r="S241" s="3"/>
    </row>
    <row r="242" spans="1:19" x14ac:dyDescent="0.25">
      <c r="A242" s="124">
        <v>240</v>
      </c>
      <c r="B242" s="125" t="s">
        <v>772</v>
      </c>
      <c r="C242" s="126" t="s">
        <v>1038</v>
      </c>
      <c r="D242" s="126" t="s">
        <v>65</v>
      </c>
      <c r="E242" s="125" t="s">
        <v>773</v>
      </c>
      <c r="F242" s="125" t="s">
        <v>21</v>
      </c>
      <c r="G242" s="126" t="s">
        <v>331</v>
      </c>
      <c r="H242" s="124" t="s">
        <v>413</v>
      </c>
      <c r="I242" s="124"/>
      <c r="J242" s="125" t="str">
        <f t="shared" si="2"/>
        <v>KR07-120</v>
      </c>
      <c r="K242" s="125" t="s">
        <v>773</v>
      </c>
      <c r="L242" s="126" t="s">
        <v>67</v>
      </c>
      <c r="M242" s="126" t="s">
        <v>69</v>
      </c>
      <c r="N242" s="126">
        <v>2024</v>
      </c>
      <c r="O242" s="128"/>
      <c r="P242" s="129">
        <v>90000</v>
      </c>
      <c r="Q242" s="126"/>
      <c r="R242" s="124" t="s">
        <v>2044</v>
      </c>
      <c r="S242" s="3"/>
    </row>
    <row r="243" spans="1:19" x14ac:dyDescent="0.25">
      <c r="A243" s="124">
        <v>241</v>
      </c>
      <c r="B243" s="125" t="s">
        <v>772</v>
      </c>
      <c r="C243" s="126" t="s">
        <v>1038</v>
      </c>
      <c r="D243" s="126" t="s">
        <v>65</v>
      </c>
      <c r="E243" s="125" t="s">
        <v>773</v>
      </c>
      <c r="F243" s="125" t="s">
        <v>21</v>
      </c>
      <c r="G243" s="126" t="s">
        <v>331</v>
      </c>
      <c r="H243" s="124" t="s">
        <v>414</v>
      </c>
      <c r="I243" s="124"/>
      <c r="J243" s="125" t="str">
        <f t="shared" si="2"/>
        <v>KR07-121</v>
      </c>
      <c r="K243" s="125" t="s">
        <v>773</v>
      </c>
      <c r="L243" s="126" t="s">
        <v>67</v>
      </c>
      <c r="M243" s="126" t="s">
        <v>69</v>
      </c>
      <c r="N243" s="126">
        <v>2024</v>
      </c>
      <c r="O243" s="128"/>
      <c r="P243" s="129">
        <v>90000</v>
      </c>
      <c r="Q243" s="126"/>
      <c r="R243" s="124" t="s">
        <v>2045</v>
      </c>
      <c r="S243" s="3"/>
    </row>
    <row r="244" spans="1:19" x14ac:dyDescent="0.25">
      <c r="A244" s="124">
        <v>242</v>
      </c>
      <c r="B244" s="125" t="s">
        <v>772</v>
      </c>
      <c r="C244" s="126" t="s">
        <v>1038</v>
      </c>
      <c r="D244" s="126" t="s">
        <v>65</v>
      </c>
      <c r="E244" s="125" t="s">
        <v>773</v>
      </c>
      <c r="F244" s="125" t="s">
        <v>21</v>
      </c>
      <c r="G244" s="126" t="s">
        <v>331</v>
      </c>
      <c r="H244" s="124" t="s">
        <v>415</v>
      </c>
      <c r="I244" s="124"/>
      <c r="J244" s="125" t="str">
        <f t="shared" si="2"/>
        <v>KR07-122</v>
      </c>
      <c r="K244" s="125" t="s">
        <v>773</v>
      </c>
      <c r="L244" s="126" t="s">
        <v>67</v>
      </c>
      <c r="M244" s="126" t="s">
        <v>69</v>
      </c>
      <c r="N244" s="126">
        <v>2024</v>
      </c>
      <c r="O244" s="128"/>
      <c r="P244" s="129">
        <v>90000</v>
      </c>
      <c r="Q244" s="126"/>
      <c r="R244" s="124" t="s">
        <v>2046</v>
      </c>
      <c r="S244" s="3"/>
    </row>
    <row r="245" spans="1:19" x14ac:dyDescent="0.25">
      <c r="A245" s="124">
        <v>243</v>
      </c>
      <c r="B245" s="125" t="s">
        <v>772</v>
      </c>
      <c r="C245" s="126" t="s">
        <v>1038</v>
      </c>
      <c r="D245" s="126" t="s">
        <v>65</v>
      </c>
      <c r="E245" s="125" t="s">
        <v>773</v>
      </c>
      <c r="F245" s="125" t="s">
        <v>21</v>
      </c>
      <c r="G245" s="126" t="s">
        <v>331</v>
      </c>
      <c r="H245" s="124" t="s">
        <v>416</v>
      </c>
      <c r="I245" s="124"/>
      <c r="J245" s="125" t="str">
        <f t="shared" si="2"/>
        <v>KR07-123</v>
      </c>
      <c r="K245" s="125" t="s">
        <v>773</v>
      </c>
      <c r="L245" s="126" t="s">
        <v>67</v>
      </c>
      <c r="M245" s="126" t="s">
        <v>69</v>
      </c>
      <c r="N245" s="126">
        <v>2024</v>
      </c>
      <c r="O245" s="128"/>
      <c r="P245" s="129">
        <v>90000</v>
      </c>
      <c r="Q245" s="126"/>
      <c r="R245" s="124" t="s">
        <v>2047</v>
      </c>
      <c r="S245" s="3"/>
    </row>
    <row r="246" spans="1:19" x14ac:dyDescent="0.25">
      <c r="A246" s="124">
        <v>244</v>
      </c>
      <c r="B246" s="125" t="s">
        <v>772</v>
      </c>
      <c r="C246" s="126" t="s">
        <v>1038</v>
      </c>
      <c r="D246" s="126" t="s">
        <v>65</v>
      </c>
      <c r="E246" s="125" t="s">
        <v>773</v>
      </c>
      <c r="F246" s="125" t="s">
        <v>21</v>
      </c>
      <c r="G246" s="126" t="s">
        <v>331</v>
      </c>
      <c r="H246" s="124" t="s">
        <v>417</v>
      </c>
      <c r="I246" s="124"/>
      <c r="J246" s="125" t="str">
        <f t="shared" si="2"/>
        <v>KR07-124</v>
      </c>
      <c r="K246" s="125" t="s">
        <v>773</v>
      </c>
      <c r="L246" s="126" t="s">
        <v>67</v>
      </c>
      <c r="M246" s="126" t="s">
        <v>69</v>
      </c>
      <c r="N246" s="126">
        <v>2024</v>
      </c>
      <c r="O246" s="128"/>
      <c r="P246" s="129">
        <v>90000</v>
      </c>
      <c r="Q246" s="126"/>
      <c r="R246" s="124" t="s">
        <v>2048</v>
      </c>
      <c r="S246" s="3"/>
    </row>
    <row r="247" spans="1:19" x14ac:dyDescent="0.25">
      <c r="A247" s="124">
        <v>245</v>
      </c>
      <c r="B247" s="125" t="s">
        <v>772</v>
      </c>
      <c r="C247" s="126" t="s">
        <v>1038</v>
      </c>
      <c r="D247" s="126" t="s">
        <v>65</v>
      </c>
      <c r="E247" s="125" t="s">
        <v>773</v>
      </c>
      <c r="F247" s="125" t="s">
        <v>21</v>
      </c>
      <c r="G247" s="126" t="s">
        <v>331</v>
      </c>
      <c r="H247" s="124" t="s">
        <v>418</v>
      </c>
      <c r="I247" s="124"/>
      <c r="J247" s="125" t="str">
        <f t="shared" si="2"/>
        <v>KR07-125</v>
      </c>
      <c r="K247" s="125" t="s">
        <v>773</v>
      </c>
      <c r="L247" s="126" t="s">
        <v>67</v>
      </c>
      <c r="M247" s="126" t="s">
        <v>69</v>
      </c>
      <c r="N247" s="126">
        <v>2024</v>
      </c>
      <c r="O247" s="128"/>
      <c r="P247" s="129">
        <v>90000</v>
      </c>
      <c r="Q247" s="126"/>
      <c r="R247" s="124" t="s">
        <v>2049</v>
      </c>
      <c r="S247" s="3"/>
    </row>
    <row r="248" spans="1:19" x14ac:dyDescent="0.25">
      <c r="A248" s="124">
        <v>246</v>
      </c>
      <c r="B248" s="125" t="s">
        <v>772</v>
      </c>
      <c r="C248" s="126" t="s">
        <v>1038</v>
      </c>
      <c r="D248" s="126" t="s">
        <v>65</v>
      </c>
      <c r="E248" s="125" t="s">
        <v>773</v>
      </c>
      <c r="F248" s="125" t="s">
        <v>21</v>
      </c>
      <c r="G248" s="126" t="s">
        <v>331</v>
      </c>
      <c r="H248" s="124" t="s">
        <v>419</v>
      </c>
      <c r="I248" s="124"/>
      <c r="J248" s="125" t="str">
        <f t="shared" si="2"/>
        <v>KR07-126</v>
      </c>
      <c r="K248" s="125" t="s">
        <v>773</v>
      </c>
      <c r="L248" s="126" t="s">
        <v>67</v>
      </c>
      <c r="M248" s="126" t="s">
        <v>69</v>
      </c>
      <c r="N248" s="126">
        <v>2024</v>
      </c>
      <c r="O248" s="128"/>
      <c r="P248" s="129">
        <v>90000</v>
      </c>
      <c r="Q248" s="126"/>
      <c r="R248" s="124" t="s">
        <v>2050</v>
      </c>
      <c r="S248" s="3"/>
    </row>
    <row r="249" spans="1:19" x14ac:dyDescent="0.25">
      <c r="A249" s="124">
        <v>247</v>
      </c>
      <c r="B249" s="125" t="s">
        <v>772</v>
      </c>
      <c r="C249" s="126" t="s">
        <v>1038</v>
      </c>
      <c r="D249" s="126" t="s">
        <v>65</v>
      </c>
      <c r="E249" s="125" t="s">
        <v>773</v>
      </c>
      <c r="F249" s="125" t="s">
        <v>21</v>
      </c>
      <c r="G249" s="126" t="s">
        <v>331</v>
      </c>
      <c r="H249" s="124" t="s">
        <v>420</v>
      </c>
      <c r="I249" s="124"/>
      <c r="J249" s="125" t="str">
        <f t="shared" si="2"/>
        <v>KR07-127</v>
      </c>
      <c r="K249" s="125" t="s">
        <v>773</v>
      </c>
      <c r="L249" s="126" t="s">
        <v>67</v>
      </c>
      <c r="M249" s="126" t="s">
        <v>69</v>
      </c>
      <c r="N249" s="126">
        <v>2024</v>
      </c>
      <c r="O249" s="128"/>
      <c r="P249" s="129">
        <v>90000</v>
      </c>
      <c r="Q249" s="126"/>
      <c r="R249" s="124" t="s">
        <v>2051</v>
      </c>
      <c r="S249" s="3"/>
    </row>
    <row r="250" spans="1:19" x14ac:dyDescent="0.25">
      <c r="A250" s="124">
        <v>248</v>
      </c>
      <c r="B250" s="125" t="s">
        <v>772</v>
      </c>
      <c r="C250" s="126" t="s">
        <v>1038</v>
      </c>
      <c r="D250" s="126" t="s">
        <v>65</v>
      </c>
      <c r="E250" s="125" t="s">
        <v>773</v>
      </c>
      <c r="F250" s="125" t="s">
        <v>21</v>
      </c>
      <c r="G250" s="126" t="s">
        <v>331</v>
      </c>
      <c r="H250" s="124" t="s">
        <v>421</v>
      </c>
      <c r="I250" s="124"/>
      <c r="J250" s="125" t="str">
        <f t="shared" si="2"/>
        <v>KR07-128</v>
      </c>
      <c r="K250" s="125" t="s">
        <v>773</v>
      </c>
      <c r="L250" s="126" t="s">
        <v>67</v>
      </c>
      <c r="M250" s="126" t="s">
        <v>69</v>
      </c>
      <c r="N250" s="126">
        <v>2024</v>
      </c>
      <c r="O250" s="128"/>
      <c r="P250" s="129">
        <v>90000</v>
      </c>
      <c r="Q250" s="126"/>
      <c r="R250" s="124" t="s">
        <v>2052</v>
      </c>
      <c r="S250" s="3"/>
    </row>
    <row r="251" spans="1:19" x14ac:dyDescent="0.25">
      <c r="A251" s="124">
        <v>249</v>
      </c>
      <c r="B251" s="125" t="s">
        <v>772</v>
      </c>
      <c r="C251" s="126" t="s">
        <v>1038</v>
      </c>
      <c r="D251" s="126" t="s">
        <v>65</v>
      </c>
      <c r="E251" s="125" t="s">
        <v>773</v>
      </c>
      <c r="F251" s="125" t="s">
        <v>21</v>
      </c>
      <c r="G251" s="126" t="s">
        <v>331</v>
      </c>
      <c r="H251" s="124" t="s">
        <v>422</v>
      </c>
      <c r="I251" s="124"/>
      <c r="J251" s="125" t="str">
        <f t="shared" si="2"/>
        <v>KR07-129</v>
      </c>
      <c r="K251" s="125" t="s">
        <v>773</v>
      </c>
      <c r="L251" s="126" t="s">
        <v>67</v>
      </c>
      <c r="M251" s="126" t="s">
        <v>69</v>
      </c>
      <c r="N251" s="126">
        <v>2024</v>
      </c>
      <c r="O251" s="128"/>
      <c r="P251" s="129">
        <v>90000</v>
      </c>
      <c r="Q251" s="126"/>
      <c r="R251" s="124" t="s">
        <v>2053</v>
      </c>
      <c r="S251" s="3"/>
    </row>
    <row r="252" spans="1:19" x14ac:dyDescent="0.25">
      <c r="A252" s="124">
        <v>250</v>
      </c>
      <c r="B252" s="125" t="s">
        <v>772</v>
      </c>
      <c r="C252" s="126" t="s">
        <v>1038</v>
      </c>
      <c r="D252" s="126" t="s">
        <v>65</v>
      </c>
      <c r="E252" s="125" t="s">
        <v>773</v>
      </c>
      <c r="F252" s="125" t="s">
        <v>21</v>
      </c>
      <c r="G252" s="126" t="s">
        <v>331</v>
      </c>
      <c r="H252" s="124" t="s">
        <v>423</v>
      </c>
      <c r="I252" s="124"/>
      <c r="J252" s="125" t="str">
        <f t="shared" si="2"/>
        <v>KR07-130</v>
      </c>
      <c r="K252" s="125" t="s">
        <v>773</v>
      </c>
      <c r="L252" s="126" t="s">
        <v>67</v>
      </c>
      <c r="M252" s="126" t="s">
        <v>69</v>
      </c>
      <c r="N252" s="126">
        <v>2024</v>
      </c>
      <c r="O252" s="128"/>
      <c r="P252" s="129">
        <v>90000</v>
      </c>
      <c r="Q252" s="126"/>
      <c r="R252" s="124" t="s">
        <v>2054</v>
      </c>
      <c r="S252" s="3"/>
    </row>
    <row r="253" spans="1:19" x14ac:dyDescent="0.25">
      <c r="A253" s="124">
        <v>251</v>
      </c>
      <c r="B253" s="125" t="s">
        <v>772</v>
      </c>
      <c r="C253" s="126" t="s">
        <v>1038</v>
      </c>
      <c r="D253" s="126" t="s">
        <v>65</v>
      </c>
      <c r="E253" s="125" t="s">
        <v>773</v>
      </c>
      <c r="F253" s="125" t="s">
        <v>21</v>
      </c>
      <c r="G253" s="126" t="s">
        <v>331</v>
      </c>
      <c r="H253" s="124" t="s">
        <v>424</v>
      </c>
      <c r="I253" s="124"/>
      <c r="J253" s="125" t="str">
        <f t="shared" si="2"/>
        <v>KR07-131</v>
      </c>
      <c r="K253" s="125" t="s">
        <v>773</v>
      </c>
      <c r="L253" s="126" t="s">
        <v>67</v>
      </c>
      <c r="M253" s="126" t="s">
        <v>69</v>
      </c>
      <c r="N253" s="126">
        <v>2024</v>
      </c>
      <c r="O253" s="128"/>
      <c r="P253" s="129">
        <v>90000</v>
      </c>
      <c r="Q253" s="126"/>
      <c r="R253" s="124" t="s">
        <v>2055</v>
      </c>
      <c r="S253" s="3"/>
    </row>
    <row r="254" spans="1:19" x14ac:dyDescent="0.25">
      <c r="A254" s="124">
        <v>252</v>
      </c>
      <c r="B254" s="125" t="s">
        <v>772</v>
      </c>
      <c r="C254" s="126" t="s">
        <v>1038</v>
      </c>
      <c r="D254" s="126" t="s">
        <v>65</v>
      </c>
      <c r="E254" s="125" t="s">
        <v>773</v>
      </c>
      <c r="F254" s="125" t="s">
        <v>21</v>
      </c>
      <c r="G254" s="126" t="s">
        <v>331</v>
      </c>
      <c r="H254" s="124" t="s">
        <v>425</v>
      </c>
      <c r="I254" s="124"/>
      <c r="J254" s="125" t="str">
        <f t="shared" si="2"/>
        <v>KR07-132</v>
      </c>
      <c r="K254" s="125" t="s">
        <v>773</v>
      </c>
      <c r="L254" s="126" t="s">
        <v>67</v>
      </c>
      <c r="M254" s="126" t="s">
        <v>69</v>
      </c>
      <c r="N254" s="126">
        <v>2024</v>
      </c>
      <c r="O254" s="128"/>
      <c r="P254" s="129">
        <v>90000</v>
      </c>
      <c r="Q254" s="126"/>
      <c r="R254" s="124" t="s">
        <v>2056</v>
      </c>
      <c r="S254" s="3"/>
    </row>
    <row r="255" spans="1:19" x14ac:dyDescent="0.25">
      <c r="A255" s="124">
        <v>253</v>
      </c>
      <c r="B255" s="125" t="s">
        <v>772</v>
      </c>
      <c r="C255" s="126" t="s">
        <v>1038</v>
      </c>
      <c r="D255" s="126" t="s">
        <v>65</v>
      </c>
      <c r="E255" s="125" t="s">
        <v>773</v>
      </c>
      <c r="F255" s="125" t="s">
        <v>21</v>
      </c>
      <c r="G255" s="126" t="s">
        <v>331</v>
      </c>
      <c r="H255" s="124" t="s">
        <v>426</v>
      </c>
      <c r="I255" s="124"/>
      <c r="J255" s="125" t="str">
        <f t="shared" si="2"/>
        <v>KR07-133</v>
      </c>
      <c r="K255" s="125" t="s">
        <v>773</v>
      </c>
      <c r="L255" s="126" t="s">
        <v>67</v>
      </c>
      <c r="M255" s="126" t="s">
        <v>69</v>
      </c>
      <c r="N255" s="126">
        <v>2024</v>
      </c>
      <c r="O255" s="128"/>
      <c r="P255" s="129">
        <v>90000</v>
      </c>
      <c r="Q255" s="126"/>
      <c r="R255" s="124" t="s">
        <v>2057</v>
      </c>
      <c r="S255" s="3"/>
    </row>
    <row r="256" spans="1:19" x14ac:dyDescent="0.25">
      <c r="A256" s="124">
        <v>254</v>
      </c>
      <c r="B256" s="125" t="s">
        <v>772</v>
      </c>
      <c r="C256" s="126" t="s">
        <v>1038</v>
      </c>
      <c r="D256" s="126" t="s">
        <v>65</v>
      </c>
      <c r="E256" s="125" t="s">
        <v>773</v>
      </c>
      <c r="F256" s="125" t="s">
        <v>21</v>
      </c>
      <c r="G256" s="126" t="s">
        <v>331</v>
      </c>
      <c r="H256" s="124" t="s">
        <v>427</v>
      </c>
      <c r="I256" s="124"/>
      <c r="J256" s="125" t="str">
        <f t="shared" si="2"/>
        <v>KR07-134</v>
      </c>
      <c r="K256" s="125" t="s">
        <v>773</v>
      </c>
      <c r="L256" s="126" t="s">
        <v>67</v>
      </c>
      <c r="M256" s="126" t="s">
        <v>69</v>
      </c>
      <c r="N256" s="126">
        <v>2024</v>
      </c>
      <c r="O256" s="128"/>
      <c r="P256" s="129">
        <v>90000</v>
      </c>
      <c r="Q256" s="126"/>
      <c r="R256" s="124" t="s">
        <v>2058</v>
      </c>
      <c r="S256" s="3"/>
    </row>
    <row r="257" spans="1:19" x14ac:dyDescent="0.25">
      <c r="A257" s="124">
        <v>255</v>
      </c>
      <c r="B257" s="125" t="s">
        <v>772</v>
      </c>
      <c r="C257" s="126" t="s">
        <v>1038</v>
      </c>
      <c r="D257" s="126" t="s">
        <v>65</v>
      </c>
      <c r="E257" s="125" t="s">
        <v>773</v>
      </c>
      <c r="F257" s="125" t="s">
        <v>21</v>
      </c>
      <c r="G257" s="126" t="s">
        <v>331</v>
      </c>
      <c r="H257" s="124" t="s">
        <v>428</v>
      </c>
      <c r="I257" s="124"/>
      <c r="J257" s="125" t="str">
        <f t="shared" si="2"/>
        <v>KR07-135</v>
      </c>
      <c r="K257" s="125" t="s">
        <v>773</v>
      </c>
      <c r="L257" s="126" t="s">
        <v>67</v>
      </c>
      <c r="M257" s="126" t="s">
        <v>69</v>
      </c>
      <c r="N257" s="126">
        <v>2024</v>
      </c>
      <c r="O257" s="128"/>
      <c r="P257" s="129">
        <v>90000</v>
      </c>
      <c r="Q257" s="126"/>
      <c r="R257" s="124" t="s">
        <v>2059</v>
      </c>
      <c r="S257" s="3"/>
    </row>
    <row r="258" spans="1:19" x14ac:dyDescent="0.25">
      <c r="A258" s="124">
        <v>256</v>
      </c>
      <c r="B258" s="125" t="s">
        <v>772</v>
      </c>
      <c r="C258" s="126" t="s">
        <v>1038</v>
      </c>
      <c r="D258" s="126" t="s">
        <v>65</v>
      </c>
      <c r="E258" s="125" t="s">
        <v>773</v>
      </c>
      <c r="F258" s="125" t="s">
        <v>21</v>
      </c>
      <c r="G258" s="126" t="s">
        <v>331</v>
      </c>
      <c r="H258" s="124" t="s">
        <v>429</v>
      </c>
      <c r="I258" s="124"/>
      <c r="J258" s="125" t="str">
        <f t="shared" si="2"/>
        <v>KR07-136</v>
      </c>
      <c r="K258" s="125" t="s">
        <v>773</v>
      </c>
      <c r="L258" s="126" t="s">
        <v>67</v>
      </c>
      <c r="M258" s="126" t="s">
        <v>69</v>
      </c>
      <c r="N258" s="126">
        <v>2024</v>
      </c>
      <c r="O258" s="128"/>
      <c r="P258" s="129">
        <v>90000</v>
      </c>
      <c r="Q258" s="126"/>
      <c r="R258" s="124" t="s">
        <v>2060</v>
      </c>
      <c r="S258" s="3"/>
    </row>
    <row r="259" spans="1:19" x14ac:dyDescent="0.25">
      <c r="A259" s="124">
        <v>257</v>
      </c>
      <c r="B259" s="125" t="s">
        <v>772</v>
      </c>
      <c r="C259" s="126" t="s">
        <v>1038</v>
      </c>
      <c r="D259" s="126" t="s">
        <v>65</v>
      </c>
      <c r="E259" s="125" t="s">
        <v>773</v>
      </c>
      <c r="F259" s="125" t="s">
        <v>21</v>
      </c>
      <c r="G259" s="126" t="s">
        <v>331</v>
      </c>
      <c r="H259" s="124" t="s">
        <v>430</v>
      </c>
      <c r="I259" s="124"/>
      <c r="J259" s="125" t="str">
        <f t="shared" si="2"/>
        <v>KR07-137</v>
      </c>
      <c r="K259" s="125" t="s">
        <v>773</v>
      </c>
      <c r="L259" s="126" t="s">
        <v>67</v>
      </c>
      <c r="M259" s="126" t="s">
        <v>69</v>
      </c>
      <c r="N259" s="126">
        <v>2024</v>
      </c>
      <c r="O259" s="128"/>
      <c r="P259" s="129">
        <v>90000</v>
      </c>
      <c r="Q259" s="126"/>
      <c r="R259" s="124" t="s">
        <v>2061</v>
      </c>
      <c r="S259" s="3"/>
    </row>
    <row r="260" spans="1:19" x14ac:dyDescent="0.25">
      <c r="A260" s="124">
        <v>258</v>
      </c>
      <c r="B260" s="125" t="s">
        <v>772</v>
      </c>
      <c r="C260" s="126" t="s">
        <v>1038</v>
      </c>
      <c r="D260" s="126" t="s">
        <v>65</v>
      </c>
      <c r="E260" s="125" t="s">
        <v>773</v>
      </c>
      <c r="F260" s="125" t="s">
        <v>21</v>
      </c>
      <c r="G260" s="126" t="s">
        <v>331</v>
      </c>
      <c r="H260" s="124" t="s">
        <v>431</v>
      </c>
      <c r="I260" s="124"/>
      <c r="J260" s="125" t="str">
        <f t="shared" si="2"/>
        <v>KR07-138</v>
      </c>
      <c r="K260" s="125" t="s">
        <v>773</v>
      </c>
      <c r="L260" s="126" t="s">
        <v>67</v>
      </c>
      <c r="M260" s="126" t="s">
        <v>69</v>
      </c>
      <c r="N260" s="126">
        <v>2024</v>
      </c>
      <c r="O260" s="128"/>
      <c r="P260" s="129">
        <v>90000</v>
      </c>
      <c r="Q260" s="126"/>
      <c r="R260" s="124" t="s">
        <v>2062</v>
      </c>
      <c r="S260" s="3"/>
    </row>
    <row r="261" spans="1:19" x14ac:dyDescent="0.25">
      <c r="A261" s="124">
        <v>259</v>
      </c>
      <c r="B261" s="125" t="s">
        <v>772</v>
      </c>
      <c r="C261" s="126" t="s">
        <v>1038</v>
      </c>
      <c r="D261" s="126" t="s">
        <v>65</v>
      </c>
      <c r="E261" s="125" t="s">
        <v>773</v>
      </c>
      <c r="F261" s="125" t="s">
        <v>21</v>
      </c>
      <c r="G261" s="126" t="s">
        <v>331</v>
      </c>
      <c r="H261" s="124" t="s">
        <v>459</v>
      </c>
      <c r="I261" s="124"/>
      <c r="J261" s="125" t="str">
        <f t="shared" si="2"/>
        <v>KR07-139</v>
      </c>
      <c r="K261" s="125" t="s">
        <v>773</v>
      </c>
      <c r="L261" s="126" t="s">
        <v>67</v>
      </c>
      <c r="M261" s="126" t="s">
        <v>69</v>
      </c>
      <c r="N261" s="126">
        <v>2024</v>
      </c>
      <c r="O261" s="128"/>
      <c r="P261" s="129">
        <v>90000</v>
      </c>
      <c r="Q261" s="126"/>
      <c r="R261" s="124" t="s">
        <v>2063</v>
      </c>
      <c r="S261" s="3"/>
    </row>
    <row r="262" spans="1:19" x14ac:dyDescent="0.25">
      <c r="A262" s="124">
        <v>260</v>
      </c>
      <c r="B262" s="125" t="s">
        <v>772</v>
      </c>
      <c r="C262" s="126" t="s">
        <v>1038</v>
      </c>
      <c r="D262" s="126" t="s">
        <v>65</v>
      </c>
      <c r="E262" s="125" t="s">
        <v>773</v>
      </c>
      <c r="F262" s="125" t="s">
        <v>21</v>
      </c>
      <c r="G262" s="126" t="s">
        <v>331</v>
      </c>
      <c r="H262" s="124" t="s">
        <v>460</v>
      </c>
      <c r="I262" s="124"/>
      <c r="J262" s="125" t="str">
        <f t="shared" si="2"/>
        <v>KR07-140</v>
      </c>
      <c r="K262" s="125" t="s">
        <v>773</v>
      </c>
      <c r="L262" s="126" t="s">
        <v>67</v>
      </c>
      <c r="M262" s="126" t="s">
        <v>69</v>
      </c>
      <c r="N262" s="126">
        <v>2024</v>
      </c>
      <c r="O262" s="128"/>
      <c r="P262" s="129">
        <v>90000</v>
      </c>
      <c r="Q262" s="126"/>
      <c r="R262" s="124" t="s">
        <v>2064</v>
      </c>
      <c r="S262" s="3"/>
    </row>
    <row r="263" spans="1:19" x14ac:dyDescent="0.25">
      <c r="A263" s="124">
        <v>261</v>
      </c>
      <c r="B263" s="125" t="s">
        <v>772</v>
      </c>
      <c r="C263" s="126" t="s">
        <v>1038</v>
      </c>
      <c r="D263" s="126" t="s">
        <v>65</v>
      </c>
      <c r="E263" s="125" t="s">
        <v>773</v>
      </c>
      <c r="F263" s="125" t="s">
        <v>21</v>
      </c>
      <c r="G263" s="126" t="s">
        <v>331</v>
      </c>
      <c r="H263" s="124" t="s">
        <v>461</v>
      </c>
      <c r="I263" s="124"/>
      <c r="J263" s="125" t="str">
        <f t="shared" si="2"/>
        <v>KR07-141</v>
      </c>
      <c r="K263" s="125" t="s">
        <v>773</v>
      </c>
      <c r="L263" s="126" t="s">
        <v>67</v>
      </c>
      <c r="M263" s="126" t="s">
        <v>69</v>
      </c>
      <c r="N263" s="126">
        <v>2024</v>
      </c>
      <c r="O263" s="128"/>
      <c r="P263" s="129">
        <v>90000</v>
      </c>
      <c r="Q263" s="126"/>
      <c r="R263" s="124" t="s">
        <v>2065</v>
      </c>
      <c r="S263" s="3"/>
    </row>
    <row r="264" spans="1:19" x14ac:dyDescent="0.25">
      <c r="A264" s="124">
        <v>262</v>
      </c>
      <c r="B264" s="125" t="s">
        <v>772</v>
      </c>
      <c r="C264" s="126" t="s">
        <v>1038</v>
      </c>
      <c r="D264" s="126" t="s">
        <v>65</v>
      </c>
      <c r="E264" s="125" t="s">
        <v>773</v>
      </c>
      <c r="F264" s="125" t="s">
        <v>21</v>
      </c>
      <c r="G264" s="126" t="s">
        <v>331</v>
      </c>
      <c r="H264" s="124" t="s">
        <v>462</v>
      </c>
      <c r="I264" s="124"/>
      <c r="J264" s="125" t="str">
        <f t="shared" si="2"/>
        <v>KR07-142</v>
      </c>
      <c r="K264" s="125" t="s">
        <v>773</v>
      </c>
      <c r="L264" s="126" t="s">
        <v>67</v>
      </c>
      <c r="M264" s="126" t="s">
        <v>69</v>
      </c>
      <c r="N264" s="126">
        <v>2024</v>
      </c>
      <c r="O264" s="128"/>
      <c r="P264" s="129">
        <v>90000</v>
      </c>
      <c r="Q264" s="126"/>
      <c r="R264" s="124" t="s">
        <v>2066</v>
      </c>
      <c r="S264" s="3"/>
    </row>
    <row r="265" spans="1:19" x14ac:dyDescent="0.25">
      <c r="A265" s="124">
        <v>263</v>
      </c>
      <c r="B265" s="125" t="s">
        <v>772</v>
      </c>
      <c r="C265" s="126" t="s">
        <v>1038</v>
      </c>
      <c r="D265" s="126" t="s">
        <v>65</v>
      </c>
      <c r="E265" s="125" t="s">
        <v>773</v>
      </c>
      <c r="F265" s="125" t="s">
        <v>21</v>
      </c>
      <c r="G265" s="126" t="s">
        <v>331</v>
      </c>
      <c r="H265" s="124" t="s">
        <v>463</v>
      </c>
      <c r="I265" s="124"/>
      <c r="J265" s="125" t="str">
        <f t="shared" si="2"/>
        <v>KR07-143</v>
      </c>
      <c r="K265" s="125" t="s">
        <v>773</v>
      </c>
      <c r="L265" s="126" t="s">
        <v>67</v>
      </c>
      <c r="M265" s="126" t="s">
        <v>69</v>
      </c>
      <c r="N265" s="126">
        <v>2024</v>
      </c>
      <c r="O265" s="128"/>
      <c r="P265" s="129">
        <v>90000</v>
      </c>
      <c r="Q265" s="126"/>
      <c r="R265" s="124" t="s">
        <v>2067</v>
      </c>
      <c r="S265" s="3"/>
    </row>
    <row r="266" spans="1:19" x14ac:dyDescent="0.25">
      <c r="A266" s="124">
        <v>264</v>
      </c>
      <c r="B266" s="125" t="s">
        <v>772</v>
      </c>
      <c r="C266" s="126" t="s">
        <v>1038</v>
      </c>
      <c r="D266" s="126" t="s">
        <v>65</v>
      </c>
      <c r="E266" s="125" t="s">
        <v>773</v>
      </c>
      <c r="F266" s="125" t="s">
        <v>21</v>
      </c>
      <c r="G266" s="126" t="s">
        <v>331</v>
      </c>
      <c r="H266" s="124" t="s">
        <v>464</v>
      </c>
      <c r="I266" s="124"/>
      <c r="J266" s="125" t="str">
        <f t="shared" si="2"/>
        <v>KR07-144</v>
      </c>
      <c r="K266" s="125" t="s">
        <v>773</v>
      </c>
      <c r="L266" s="126" t="s">
        <v>67</v>
      </c>
      <c r="M266" s="126" t="s">
        <v>69</v>
      </c>
      <c r="N266" s="126">
        <v>2024</v>
      </c>
      <c r="O266" s="128"/>
      <c r="P266" s="129">
        <v>90000</v>
      </c>
      <c r="Q266" s="126"/>
      <c r="R266" s="124" t="s">
        <v>2068</v>
      </c>
      <c r="S266" s="3"/>
    </row>
    <row r="267" spans="1:19" x14ac:dyDescent="0.25">
      <c r="A267" s="124">
        <v>265</v>
      </c>
      <c r="B267" s="125" t="s">
        <v>772</v>
      </c>
      <c r="C267" s="126" t="s">
        <v>1038</v>
      </c>
      <c r="D267" s="126" t="s">
        <v>65</v>
      </c>
      <c r="E267" s="125" t="s">
        <v>773</v>
      </c>
      <c r="F267" s="125" t="s">
        <v>21</v>
      </c>
      <c r="G267" s="126" t="s">
        <v>331</v>
      </c>
      <c r="H267" s="124" t="s">
        <v>465</v>
      </c>
      <c r="I267" s="124"/>
      <c r="J267" s="125" t="str">
        <f t="shared" si="2"/>
        <v>KR07-145</v>
      </c>
      <c r="K267" s="125" t="s">
        <v>773</v>
      </c>
      <c r="L267" s="126" t="s">
        <v>67</v>
      </c>
      <c r="M267" s="126" t="s">
        <v>69</v>
      </c>
      <c r="N267" s="126">
        <v>2024</v>
      </c>
      <c r="O267" s="128"/>
      <c r="P267" s="129">
        <v>90000</v>
      </c>
      <c r="Q267" s="126"/>
      <c r="R267" s="124" t="s">
        <v>2069</v>
      </c>
      <c r="S267" s="3"/>
    </row>
    <row r="268" spans="1:19" x14ac:dyDescent="0.25">
      <c r="A268" s="124">
        <v>266</v>
      </c>
      <c r="B268" s="125" t="s">
        <v>772</v>
      </c>
      <c r="C268" s="126" t="s">
        <v>1038</v>
      </c>
      <c r="D268" s="126" t="s">
        <v>65</v>
      </c>
      <c r="E268" s="125" t="s">
        <v>773</v>
      </c>
      <c r="F268" s="125" t="s">
        <v>21</v>
      </c>
      <c r="G268" s="126" t="s">
        <v>331</v>
      </c>
      <c r="H268" s="124" t="s">
        <v>466</v>
      </c>
      <c r="I268" s="124"/>
      <c r="J268" s="125" t="str">
        <f t="shared" si="2"/>
        <v>KR07-146</v>
      </c>
      <c r="K268" s="125" t="s">
        <v>773</v>
      </c>
      <c r="L268" s="126" t="s">
        <v>67</v>
      </c>
      <c r="M268" s="126" t="s">
        <v>69</v>
      </c>
      <c r="N268" s="126">
        <v>2024</v>
      </c>
      <c r="O268" s="128"/>
      <c r="P268" s="129">
        <v>90000</v>
      </c>
      <c r="Q268" s="126"/>
      <c r="R268" s="124" t="s">
        <v>2070</v>
      </c>
      <c r="S268" s="3"/>
    </row>
    <row r="269" spans="1:19" x14ac:dyDescent="0.25">
      <c r="A269" s="124">
        <v>267</v>
      </c>
      <c r="B269" s="125" t="s">
        <v>772</v>
      </c>
      <c r="C269" s="126" t="s">
        <v>1038</v>
      </c>
      <c r="D269" s="126" t="s">
        <v>65</v>
      </c>
      <c r="E269" s="125" t="s">
        <v>773</v>
      </c>
      <c r="F269" s="125" t="s">
        <v>21</v>
      </c>
      <c r="G269" s="126" t="s">
        <v>331</v>
      </c>
      <c r="H269" s="124" t="s">
        <v>467</v>
      </c>
      <c r="I269" s="124"/>
      <c r="J269" s="125" t="str">
        <f t="shared" si="2"/>
        <v>KR07-147</v>
      </c>
      <c r="K269" s="125" t="s">
        <v>773</v>
      </c>
      <c r="L269" s="126" t="s">
        <v>67</v>
      </c>
      <c r="M269" s="126" t="s">
        <v>69</v>
      </c>
      <c r="N269" s="126">
        <v>2024</v>
      </c>
      <c r="O269" s="128"/>
      <c r="P269" s="129">
        <v>90000</v>
      </c>
      <c r="Q269" s="126"/>
      <c r="R269" s="124" t="s">
        <v>2071</v>
      </c>
      <c r="S269" s="3"/>
    </row>
    <row r="270" spans="1:19" x14ac:dyDescent="0.25">
      <c r="A270" s="124">
        <v>268</v>
      </c>
      <c r="B270" s="125" t="s">
        <v>772</v>
      </c>
      <c r="C270" s="126" t="s">
        <v>1038</v>
      </c>
      <c r="D270" s="126" t="s">
        <v>65</v>
      </c>
      <c r="E270" s="125" t="s">
        <v>773</v>
      </c>
      <c r="F270" s="125" t="s">
        <v>21</v>
      </c>
      <c r="G270" s="126" t="s">
        <v>331</v>
      </c>
      <c r="H270" s="124" t="s">
        <v>468</v>
      </c>
      <c r="I270" s="124"/>
      <c r="J270" s="125" t="str">
        <f t="shared" si="2"/>
        <v>KR07-148</v>
      </c>
      <c r="K270" s="125" t="s">
        <v>773</v>
      </c>
      <c r="L270" s="126" t="s">
        <v>67</v>
      </c>
      <c r="M270" s="126" t="s">
        <v>69</v>
      </c>
      <c r="N270" s="126">
        <v>2024</v>
      </c>
      <c r="O270" s="128"/>
      <c r="P270" s="129">
        <v>90000</v>
      </c>
      <c r="Q270" s="126"/>
      <c r="R270" s="124" t="s">
        <v>2072</v>
      </c>
      <c r="S270" s="3"/>
    </row>
    <row r="271" spans="1:19" x14ac:dyDescent="0.25">
      <c r="A271" s="124">
        <v>269</v>
      </c>
      <c r="B271" s="125" t="s">
        <v>772</v>
      </c>
      <c r="C271" s="126" t="s">
        <v>1038</v>
      </c>
      <c r="D271" s="126" t="s">
        <v>65</v>
      </c>
      <c r="E271" s="125" t="s">
        <v>773</v>
      </c>
      <c r="F271" s="125" t="s">
        <v>21</v>
      </c>
      <c r="G271" s="126" t="s">
        <v>331</v>
      </c>
      <c r="H271" s="124" t="s">
        <v>469</v>
      </c>
      <c r="I271" s="124"/>
      <c r="J271" s="125" t="str">
        <f t="shared" si="2"/>
        <v>KR07-149</v>
      </c>
      <c r="K271" s="125" t="s">
        <v>773</v>
      </c>
      <c r="L271" s="126" t="s">
        <v>67</v>
      </c>
      <c r="M271" s="126" t="s">
        <v>69</v>
      </c>
      <c r="N271" s="126">
        <v>2024</v>
      </c>
      <c r="O271" s="128"/>
      <c r="P271" s="129">
        <v>90000</v>
      </c>
      <c r="Q271" s="126"/>
      <c r="R271" s="124" t="s">
        <v>2073</v>
      </c>
      <c r="S271" s="3"/>
    </row>
    <row r="272" spans="1:19" x14ac:dyDescent="0.25">
      <c r="A272" s="124">
        <v>270</v>
      </c>
      <c r="B272" s="125" t="s">
        <v>772</v>
      </c>
      <c r="C272" s="126" t="s">
        <v>1038</v>
      </c>
      <c r="D272" s="126" t="s">
        <v>65</v>
      </c>
      <c r="E272" s="125" t="s">
        <v>773</v>
      </c>
      <c r="F272" s="125" t="s">
        <v>21</v>
      </c>
      <c r="G272" s="126" t="s">
        <v>331</v>
      </c>
      <c r="H272" s="124" t="s">
        <v>470</v>
      </c>
      <c r="I272" s="124"/>
      <c r="J272" s="125" t="str">
        <f t="shared" si="2"/>
        <v>KR07-150</v>
      </c>
      <c r="K272" s="125" t="s">
        <v>773</v>
      </c>
      <c r="L272" s="126" t="s">
        <v>67</v>
      </c>
      <c r="M272" s="126" t="s">
        <v>69</v>
      </c>
      <c r="N272" s="126">
        <v>2024</v>
      </c>
      <c r="O272" s="128"/>
      <c r="P272" s="129">
        <v>90000</v>
      </c>
      <c r="Q272" s="126"/>
      <c r="R272" s="124" t="s">
        <v>2074</v>
      </c>
      <c r="S272" s="3"/>
    </row>
    <row r="273" spans="1:19" x14ac:dyDescent="0.25">
      <c r="A273" s="124">
        <v>271</v>
      </c>
      <c r="B273" s="125" t="s">
        <v>772</v>
      </c>
      <c r="C273" s="126" t="s">
        <v>1038</v>
      </c>
      <c r="D273" s="126" t="s">
        <v>65</v>
      </c>
      <c r="E273" s="125" t="s">
        <v>773</v>
      </c>
      <c r="F273" s="125" t="s">
        <v>21</v>
      </c>
      <c r="G273" s="126" t="s">
        <v>331</v>
      </c>
      <c r="H273" s="124" t="s">
        <v>471</v>
      </c>
      <c r="I273" s="124"/>
      <c r="J273" s="125" t="str">
        <f t="shared" si="2"/>
        <v>KR07-151</v>
      </c>
      <c r="K273" s="125" t="s">
        <v>773</v>
      </c>
      <c r="L273" s="126" t="s">
        <v>67</v>
      </c>
      <c r="M273" s="126" t="s">
        <v>69</v>
      </c>
      <c r="N273" s="126">
        <v>2024</v>
      </c>
      <c r="O273" s="128"/>
      <c r="P273" s="129">
        <v>90000</v>
      </c>
      <c r="Q273" s="126"/>
      <c r="R273" s="124" t="s">
        <v>2075</v>
      </c>
      <c r="S273" s="3"/>
    </row>
    <row r="274" spans="1:19" x14ac:dyDescent="0.25">
      <c r="A274" s="124">
        <v>272</v>
      </c>
      <c r="B274" s="125" t="s">
        <v>772</v>
      </c>
      <c r="C274" s="126" t="s">
        <v>1038</v>
      </c>
      <c r="D274" s="126" t="s">
        <v>65</v>
      </c>
      <c r="E274" s="125" t="s">
        <v>773</v>
      </c>
      <c r="F274" s="125" t="s">
        <v>21</v>
      </c>
      <c r="G274" s="126" t="s">
        <v>331</v>
      </c>
      <c r="H274" s="124" t="s">
        <v>472</v>
      </c>
      <c r="I274" s="124"/>
      <c r="J274" s="125" t="str">
        <f t="shared" si="2"/>
        <v>KR07-152</v>
      </c>
      <c r="K274" s="125" t="s">
        <v>773</v>
      </c>
      <c r="L274" s="126" t="s">
        <v>67</v>
      </c>
      <c r="M274" s="126" t="s">
        <v>69</v>
      </c>
      <c r="N274" s="126">
        <v>2024</v>
      </c>
      <c r="O274" s="128"/>
      <c r="P274" s="129">
        <v>90000</v>
      </c>
      <c r="Q274" s="126"/>
      <c r="R274" s="124" t="s">
        <v>2076</v>
      </c>
      <c r="S274" s="3"/>
    </row>
    <row r="275" spans="1:19" x14ac:dyDescent="0.25">
      <c r="A275" s="124">
        <v>273</v>
      </c>
      <c r="B275" s="125" t="s">
        <v>772</v>
      </c>
      <c r="C275" s="126" t="s">
        <v>1038</v>
      </c>
      <c r="D275" s="126" t="s">
        <v>65</v>
      </c>
      <c r="E275" s="125" t="s">
        <v>773</v>
      </c>
      <c r="F275" s="125" t="s">
        <v>21</v>
      </c>
      <c r="G275" s="126" t="s">
        <v>331</v>
      </c>
      <c r="H275" s="124" t="s">
        <v>473</v>
      </c>
      <c r="I275" s="124"/>
      <c r="J275" s="125" t="str">
        <f t="shared" si="2"/>
        <v>KR07-153</v>
      </c>
      <c r="K275" s="125" t="s">
        <v>773</v>
      </c>
      <c r="L275" s="126" t="s">
        <v>67</v>
      </c>
      <c r="M275" s="126" t="s">
        <v>69</v>
      </c>
      <c r="N275" s="126">
        <v>2024</v>
      </c>
      <c r="O275" s="128"/>
      <c r="P275" s="129">
        <v>90000</v>
      </c>
      <c r="Q275" s="126"/>
      <c r="R275" s="124" t="s">
        <v>2077</v>
      </c>
      <c r="S275" s="3"/>
    </row>
    <row r="276" spans="1:19" x14ac:dyDescent="0.25">
      <c r="A276" s="124">
        <v>274</v>
      </c>
      <c r="B276" s="125" t="s">
        <v>772</v>
      </c>
      <c r="C276" s="126" t="s">
        <v>1038</v>
      </c>
      <c r="D276" s="126" t="s">
        <v>65</v>
      </c>
      <c r="E276" s="125" t="s">
        <v>773</v>
      </c>
      <c r="F276" s="125" t="s">
        <v>21</v>
      </c>
      <c r="G276" s="126" t="s">
        <v>331</v>
      </c>
      <c r="H276" s="124" t="s">
        <v>474</v>
      </c>
      <c r="I276" s="124"/>
      <c r="J276" s="125" t="str">
        <f t="shared" si="2"/>
        <v>KR07-154</v>
      </c>
      <c r="K276" s="125" t="s">
        <v>773</v>
      </c>
      <c r="L276" s="126" t="s">
        <v>67</v>
      </c>
      <c r="M276" s="126" t="s">
        <v>69</v>
      </c>
      <c r="N276" s="126">
        <v>2024</v>
      </c>
      <c r="O276" s="128"/>
      <c r="P276" s="129">
        <v>90000</v>
      </c>
      <c r="Q276" s="126"/>
      <c r="R276" s="124" t="s">
        <v>2078</v>
      </c>
      <c r="S276" s="3"/>
    </row>
    <row r="277" spans="1:19" x14ac:dyDescent="0.25">
      <c r="A277" s="124">
        <v>275</v>
      </c>
      <c r="B277" s="125" t="s">
        <v>772</v>
      </c>
      <c r="C277" s="126" t="s">
        <v>1038</v>
      </c>
      <c r="D277" s="126" t="s">
        <v>65</v>
      </c>
      <c r="E277" s="125" t="s">
        <v>773</v>
      </c>
      <c r="F277" s="125" t="s">
        <v>21</v>
      </c>
      <c r="G277" s="126" t="s">
        <v>331</v>
      </c>
      <c r="H277" s="124" t="s">
        <v>475</v>
      </c>
      <c r="I277" s="124"/>
      <c r="J277" s="125" t="str">
        <f t="shared" si="2"/>
        <v>KR07-155</v>
      </c>
      <c r="K277" s="125" t="s">
        <v>773</v>
      </c>
      <c r="L277" s="126" t="s">
        <v>67</v>
      </c>
      <c r="M277" s="126" t="s">
        <v>69</v>
      </c>
      <c r="N277" s="126">
        <v>2024</v>
      </c>
      <c r="O277" s="128"/>
      <c r="P277" s="129">
        <v>90000</v>
      </c>
      <c r="Q277" s="126"/>
      <c r="R277" s="124" t="s">
        <v>2079</v>
      </c>
      <c r="S277" s="3"/>
    </row>
    <row r="278" spans="1:19" x14ac:dyDescent="0.25">
      <c r="A278" s="124">
        <v>276</v>
      </c>
      <c r="B278" s="125" t="s">
        <v>772</v>
      </c>
      <c r="C278" s="126" t="s">
        <v>1038</v>
      </c>
      <c r="D278" s="126" t="s">
        <v>65</v>
      </c>
      <c r="E278" s="125" t="s">
        <v>773</v>
      </c>
      <c r="F278" s="125" t="s">
        <v>21</v>
      </c>
      <c r="G278" s="126" t="s">
        <v>331</v>
      </c>
      <c r="H278" s="124" t="s">
        <v>476</v>
      </c>
      <c r="I278" s="124"/>
      <c r="J278" s="125" t="str">
        <f t="shared" si="2"/>
        <v>KR07-156</v>
      </c>
      <c r="K278" s="125" t="s">
        <v>773</v>
      </c>
      <c r="L278" s="126" t="s">
        <v>67</v>
      </c>
      <c r="M278" s="126" t="s">
        <v>69</v>
      </c>
      <c r="N278" s="126">
        <v>2024</v>
      </c>
      <c r="O278" s="128"/>
      <c r="P278" s="129">
        <v>90000</v>
      </c>
      <c r="Q278" s="126"/>
      <c r="R278" s="124" t="s">
        <v>2080</v>
      </c>
      <c r="S278" s="3"/>
    </row>
    <row r="279" spans="1:19" x14ac:dyDescent="0.25">
      <c r="A279" s="124">
        <v>277</v>
      </c>
      <c r="B279" s="125" t="s">
        <v>772</v>
      </c>
      <c r="C279" s="126" t="s">
        <v>1038</v>
      </c>
      <c r="D279" s="126" t="s">
        <v>65</v>
      </c>
      <c r="E279" s="125" t="s">
        <v>773</v>
      </c>
      <c r="F279" s="125" t="s">
        <v>21</v>
      </c>
      <c r="G279" s="126" t="s">
        <v>331</v>
      </c>
      <c r="H279" s="124" t="s">
        <v>477</v>
      </c>
      <c r="I279" s="124"/>
      <c r="J279" s="125" t="str">
        <f t="shared" si="2"/>
        <v>KR07-157</v>
      </c>
      <c r="K279" s="125" t="s">
        <v>773</v>
      </c>
      <c r="L279" s="126" t="s">
        <v>67</v>
      </c>
      <c r="M279" s="126" t="s">
        <v>69</v>
      </c>
      <c r="N279" s="126">
        <v>2024</v>
      </c>
      <c r="O279" s="128"/>
      <c r="P279" s="129">
        <v>90000</v>
      </c>
      <c r="Q279" s="126"/>
      <c r="R279" s="124" t="s">
        <v>2081</v>
      </c>
      <c r="S279" s="3"/>
    </row>
    <row r="280" spans="1:19" x14ac:dyDescent="0.25">
      <c r="A280" s="124">
        <v>278</v>
      </c>
      <c r="B280" s="125" t="s">
        <v>772</v>
      </c>
      <c r="C280" s="126" t="s">
        <v>1038</v>
      </c>
      <c r="D280" s="126" t="s">
        <v>65</v>
      </c>
      <c r="E280" s="125" t="s">
        <v>773</v>
      </c>
      <c r="F280" s="125" t="s">
        <v>21</v>
      </c>
      <c r="G280" s="126" t="s">
        <v>331</v>
      </c>
      <c r="H280" s="124" t="s">
        <v>478</v>
      </c>
      <c r="I280" s="124"/>
      <c r="J280" s="125" t="str">
        <f t="shared" si="2"/>
        <v>KR07-158</v>
      </c>
      <c r="K280" s="125" t="s">
        <v>773</v>
      </c>
      <c r="L280" s="126" t="s">
        <v>67</v>
      </c>
      <c r="M280" s="126" t="s">
        <v>69</v>
      </c>
      <c r="N280" s="126">
        <v>2024</v>
      </c>
      <c r="O280" s="128"/>
      <c r="P280" s="129">
        <v>90000</v>
      </c>
      <c r="Q280" s="126"/>
      <c r="R280" s="124" t="s">
        <v>2082</v>
      </c>
      <c r="S280" s="3"/>
    </row>
    <row r="281" spans="1:19" x14ac:dyDescent="0.25">
      <c r="A281" s="124">
        <v>279</v>
      </c>
      <c r="B281" s="125" t="s">
        <v>772</v>
      </c>
      <c r="C281" s="126" t="s">
        <v>1038</v>
      </c>
      <c r="D281" s="126" t="s">
        <v>65</v>
      </c>
      <c r="E281" s="125" t="s">
        <v>773</v>
      </c>
      <c r="F281" s="125" t="s">
        <v>21</v>
      </c>
      <c r="G281" s="126" t="s">
        <v>331</v>
      </c>
      <c r="H281" s="124" t="s">
        <v>479</v>
      </c>
      <c r="I281" s="124"/>
      <c r="J281" s="125" t="str">
        <f t="shared" si="2"/>
        <v>KR07-159</v>
      </c>
      <c r="K281" s="125" t="s">
        <v>773</v>
      </c>
      <c r="L281" s="126" t="s">
        <v>67</v>
      </c>
      <c r="M281" s="126" t="s">
        <v>69</v>
      </c>
      <c r="N281" s="126">
        <v>2024</v>
      </c>
      <c r="O281" s="128"/>
      <c r="P281" s="129">
        <v>90000</v>
      </c>
      <c r="Q281" s="126"/>
      <c r="R281" s="124" t="s">
        <v>2083</v>
      </c>
      <c r="S281" s="3"/>
    </row>
    <row r="282" spans="1:19" x14ac:dyDescent="0.25">
      <c r="A282" s="14">
        <v>280</v>
      </c>
      <c r="B282" s="4" t="s">
        <v>772</v>
      </c>
      <c r="C282" s="3" t="s">
        <v>1039</v>
      </c>
      <c r="D282" s="3" t="s">
        <v>65</v>
      </c>
      <c r="E282" s="4" t="s">
        <v>280</v>
      </c>
      <c r="F282" s="4" t="s">
        <v>23</v>
      </c>
      <c r="G282" s="3" t="s">
        <v>333</v>
      </c>
      <c r="H282" s="14" t="s">
        <v>37</v>
      </c>
      <c r="I282" s="14">
        <v>185</v>
      </c>
      <c r="J282" s="4" t="str">
        <f t="shared" si="2"/>
        <v>KR09-001</v>
      </c>
      <c r="K282" s="4" t="s">
        <v>280</v>
      </c>
      <c r="L282" s="20" t="s">
        <v>439</v>
      </c>
      <c r="M282" s="3" t="s">
        <v>69</v>
      </c>
      <c r="N282" s="3">
        <v>2019</v>
      </c>
      <c r="O282" s="5"/>
      <c r="P282" s="64">
        <v>320000</v>
      </c>
      <c r="Q282" s="3" t="s">
        <v>214</v>
      </c>
      <c r="R282" s="14" t="s">
        <v>1464</v>
      </c>
      <c r="S282" s="3"/>
    </row>
    <row r="283" spans="1:19" x14ac:dyDescent="0.25">
      <c r="A283" s="14">
        <v>281</v>
      </c>
      <c r="B283" s="4" t="s">
        <v>772</v>
      </c>
      <c r="C283" s="3" t="s">
        <v>1039</v>
      </c>
      <c r="D283" s="3" t="s">
        <v>65</v>
      </c>
      <c r="E283" s="4" t="s">
        <v>280</v>
      </c>
      <c r="F283" s="4" t="s">
        <v>23</v>
      </c>
      <c r="G283" s="3" t="s">
        <v>333</v>
      </c>
      <c r="H283" s="14" t="s">
        <v>38</v>
      </c>
      <c r="I283" s="14">
        <v>186</v>
      </c>
      <c r="J283" s="4" t="str">
        <f t="shared" si="2"/>
        <v>KR09-002</v>
      </c>
      <c r="K283" s="4" t="s">
        <v>280</v>
      </c>
      <c r="L283" s="20" t="s">
        <v>439</v>
      </c>
      <c r="M283" s="3" t="s">
        <v>69</v>
      </c>
      <c r="N283" s="3">
        <v>2019</v>
      </c>
      <c r="O283" s="5"/>
      <c r="P283" s="64">
        <v>320000</v>
      </c>
      <c r="Q283" s="3" t="s">
        <v>214</v>
      </c>
      <c r="R283" s="14" t="s">
        <v>1465</v>
      </c>
      <c r="S283" s="3"/>
    </row>
    <row r="284" spans="1:19" x14ac:dyDescent="0.25">
      <c r="A284" s="14">
        <v>282</v>
      </c>
      <c r="B284" s="4" t="s">
        <v>772</v>
      </c>
      <c r="C284" s="3" t="s">
        <v>1039</v>
      </c>
      <c r="D284" s="3" t="s">
        <v>65</v>
      </c>
      <c r="E284" s="4" t="s">
        <v>280</v>
      </c>
      <c r="F284" s="4" t="s">
        <v>23</v>
      </c>
      <c r="G284" s="3" t="s">
        <v>333</v>
      </c>
      <c r="H284" s="14" t="s">
        <v>39</v>
      </c>
      <c r="I284" s="14">
        <v>187</v>
      </c>
      <c r="J284" s="4" t="str">
        <f t="shared" si="2"/>
        <v>KR09-003</v>
      </c>
      <c r="K284" s="4" t="s">
        <v>280</v>
      </c>
      <c r="L284" s="20" t="s">
        <v>439</v>
      </c>
      <c r="M284" s="3" t="s">
        <v>69</v>
      </c>
      <c r="N284" s="3">
        <v>2019</v>
      </c>
      <c r="O284" s="5"/>
      <c r="P284" s="64">
        <v>320000</v>
      </c>
      <c r="Q284" s="3" t="s">
        <v>214</v>
      </c>
      <c r="R284" s="14" t="s">
        <v>1466</v>
      </c>
      <c r="S284" s="3"/>
    </row>
    <row r="285" spans="1:19" x14ac:dyDescent="0.25">
      <c r="A285" s="14">
        <v>283</v>
      </c>
      <c r="B285" s="4" t="s">
        <v>772</v>
      </c>
      <c r="C285" s="3" t="s">
        <v>1039</v>
      </c>
      <c r="D285" s="3" t="s">
        <v>65</v>
      </c>
      <c r="E285" s="4" t="s">
        <v>280</v>
      </c>
      <c r="F285" s="4" t="s">
        <v>23</v>
      </c>
      <c r="G285" s="3" t="s">
        <v>333</v>
      </c>
      <c r="H285" s="14" t="s">
        <v>40</v>
      </c>
      <c r="I285" s="14">
        <v>188</v>
      </c>
      <c r="J285" s="4" t="str">
        <f t="shared" si="2"/>
        <v>KR09-004</v>
      </c>
      <c r="K285" s="4" t="s">
        <v>280</v>
      </c>
      <c r="L285" s="20" t="s">
        <v>439</v>
      </c>
      <c r="M285" s="3" t="s">
        <v>69</v>
      </c>
      <c r="N285" s="3">
        <v>2019</v>
      </c>
      <c r="O285" s="5"/>
      <c r="P285" s="64">
        <v>320000</v>
      </c>
      <c r="Q285" s="3" t="s">
        <v>214</v>
      </c>
      <c r="R285" s="14" t="s">
        <v>1467</v>
      </c>
      <c r="S285" s="3"/>
    </row>
    <row r="286" spans="1:19" x14ac:dyDescent="0.25">
      <c r="A286" s="14">
        <v>284</v>
      </c>
      <c r="B286" s="4" t="s">
        <v>772</v>
      </c>
      <c r="C286" s="3" t="s">
        <v>1039</v>
      </c>
      <c r="D286" s="3" t="s">
        <v>65</v>
      </c>
      <c r="E286" s="4" t="s">
        <v>280</v>
      </c>
      <c r="F286" s="4" t="s">
        <v>23</v>
      </c>
      <c r="G286" s="3" t="s">
        <v>333</v>
      </c>
      <c r="H286" s="14" t="s">
        <v>41</v>
      </c>
      <c r="I286" s="14">
        <v>189</v>
      </c>
      <c r="J286" s="4" t="str">
        <f t="shared" si="2"/>
        <v>KR09-005</v>
      </c>
      <c r="K286" s="4" t="s">
        <v>280</v>
      </c>
      <c r="L286" s="20" t="s">
        <v>439</v>
      </c>
      <c r="M286" s="3" t="s">
        <v>69</v>
      </c>
      <c r="N286" s="3">
        <v>2019</v>
      </c>
      <c r="O286" s="5"/>
      <c r="P286" s="64">
        <v>320000</v>
      </c>
      <c r="Q286" s="3" t="s">
        <v>214</v>
      </c>
      <c r="R286" s="14" t="s">
        <v>1468</v>
      </c>
      <c r="S286" s="3"/>
    </row>
    <row r="287" spans="1:19" x14ac:dyDescent="0.25">
      <c r="A287" s="14">
        <v>285</v>
      </c>
      <c r="B287" s="4" t="s">
        <v>772</v>
      </c>
      <c r="C287" s="3" t="s">
        <v>1039</v>
      </c>
      <c r="D287" s="3" t="s">
        <v>65</v>
      </c>
      <c r="E287" s="4" t="s">
        <v>280</v>
      </c>
      <c r="F287" s="4" t="s">
        <v>23</v>
      </c>
      <c r="G287" s="3" t="s">
        <v>333</v>
      </c>
      <c r="H287" s="14" t="s">
        <v>42</v>
      </c>
      <c r="I287" s="14">
        <v>190</v>
      </c>
      <c r="J287" s="4" t="str">
        <f t="shared" si="2"/>
        <v>KR09-006</v>
      </c>
      <c r="K287" s="4" t="s">
        <v>280</v>
      </c>
      <c r="L287" s="20" t="s">
        <v>439</v>
      </c>
      <c r="M287" s="3" t="s">
        <v>69</v>
      </c>
      <c r="N287" s="3">
        <v>2019</v>
      </c>
      <c r="O287" s="5"/>
      <c r="P287" s="64">
        <v>320000</v>
      </c>
      <c r="Q287" s="3" t="s">
        <v>214</v>
      </c>
      <c r="R287" s="14" t="s">
        <v>1469</v>
      </c>
      <c r="S287" s="3"/>
    </row>
    <row r="288" spans="1:19" x14ac:dyDescent="0.25">
      <c r="A288" s="14">
        <v>286</v>
      </c>
      <c r="B288" s="4" t="s">
        <v>772</v>
      </c>
      <c r="C288" s="3" t="s">
        <v>1039</v>
      </c>
      <c r="D288" s="3" t="s">
        <v>65</v>
      </c>
      <c r="E288" s="4" t="s">
        <v>280</v>
      </c>
      <c r="F288" s="4" t="s">
        <v>23</v>
      </c>
      <c r="G288" s="33" t="s">
        <v>333</v>
      </c>
      <c r="H288" s="34" t="s">
        <v>43</v>
      </c>
      <c r="I288" s="14">
        <v>191</v>
      </c>
      <c r="J288" s="4" t="str">
        <f t="shared" si="2"/>
        <v>KR09-007</v>
      </c>
      <c r="K288" s="4" t="s">
        <v>280</v>
      </c>
      <c r="L288" s="20" t="s">
        <v>441</v>
      </c>
      <c r="M288" s="3" t="s">
        <v>69</v>
      </c>
      <c r="N288" s="3">
        <v>2019</v>
      </c>
      <c r="O288" s="5"/>
      <c r="P288" s="64">
        <v>320000</v>
      </c>
      <c r="Q288" s="3" t="s">
        <v>214</v>
      </c>
      <c r="R288" s="14" t="s">
        <v>1482</v>
      </c>
      <c r="S288" s="3"/>
    </row>
    <row r="289" spans="1:19" x14ac:dyDescent="0.25">
      <c r="A289" s="14">
        <v>287</v>
      </c>
      <c r="B289" s="4" t="s">
        <v>432</v>
      </c>
      <c r="C289" s="3" t="s">
        <v>1039</v>
      </c>
      <c r="D289" s="3" t="s">
        <v>65</v>
      </c>
      <c r="E289" s="4" t="s">
        <v>280</v>
      </c>
      <c r="F289" s="4" t="s">
        <v>23</v>
      </c>
      <c r="G289" s="3" t="s">
        <v>333</v>
      </c>
      <c r="H289" s="14" t="s">
        <v>44</v>
      </c>
      <c r="I289" s="14">
        <v>192</v>
      </c>
      <c r="J289" s="4" t="str">
        <f t="shared" si="2"/>
        <v>KR09-008</v>
      </c>
      <c r="K289" s="4" t="s">
        <v>280</v>
      </c>
      <c r="L289" s="20" t="s">
        <v>447</v>
      </c>
      <c r="M289" s="3" t="s">
        <v>69</v>
      </c>
      <c r="N289" s="3">
        <v>2019</v>
      </c>
      <c r="O289" s="5"/>
      <c r="P289" s="64">
        <v>320000</v>
      </c>
      <c r="Q289" s="3" t="s">
        <v>214</v>
      </c>
      <c r="R289" s="14" t="s">
        <v>1505</v>
      </c>
      <c r="S289" s="3"/>
    </row>
    <row r="290" spans="1:19" x14ac:dyDescent="0.25">
      <c r="A290" s="14">
        <v>288</v>
      </c>
      <c r="B290" s="35" t="s">
        <v>432</v>
      </c>
      <c r="C290" s="3" t="s">
        <v>1039</v>
      </c>
      <c r="D290" s="36" t="s">
        <v>65</v>
      </c>
      <c r="E290" s="35" t="s">
        <v>280</v>
      </c>
      <c r="F290" s="35" t="s">
        <v>23</v>
      </c>
      <c r="G290" s="36" t="s">
        <v>333</v>
      </c>
      <c r="H290" s="37" t="s">
        <v>45</v>
      </c>
      <c r="I290" s="14">
        <v>193</v>
      </c>
      <c r="J290" s="4" t="str">
        <f t="shared" si="2"/>
        <v>KR09-009</v>
      </c>
      <c r="K290" s="35" t="s">
        <v>280</v>
      </c>
      <c r="L290" s="38" t="s">
        <v>918</v>
      </c>
      <c r="M290" s="3" t="s">
        <v>69</v>
      </c>
      <c r="N290" s="3">
        <v>2019</v>
      </c>
      <c r="O290" s="39"/>
      <c r="P290" s="64">
        <v>320000</v>
      </c>
      <c r="Q290" s="36" t="s">
        <v>214</v>
      </c>
      <c r="R290" s="14" t="s">
        <v>1511</v>
      </c>
      <c r="S290" s="36"/>
    </row>
    <row r="291" spans="1:19" x14ac:dyDescent="0.25">
      <c r="A291" s="14">
        <v>289</v>
      </c>
      <c r="B291" s="4" t="s">
        <v>432</v>
      </c>
      <c r="C291" s="3" t="s">
        <v>1039</v>
      </c>
      <c r="D291" s="3" t="s">
        <v>65</v>
      </c>
      <c r="E291" s="4" t="s">
        <v>280</v>
      </c>
      <c r="F291" s="4" t="s">
        <v>23</v>
      </c>
      <c r="G291" s="3" t="s">
        <v>333</v>
      </c>
      <c r="H291" s="14" t="s">
        <v>46</v>
      </c>
      <c r="I291" s="14">
        <v>194</v>
      </c>
      <c r="J291" s="4" t="str">
        <f t="shared" ref="J291:J352" si="3">_xlfn.CONCAT(G291,"-",H291)</f>
        <v>KR09-010</v>
      </c>
      <c r="K291" s="4" t="s">
        <v>280</v>
      </c>
      <c r="L291" s="38" t="s">
        <v>918</v>
      </c>
      <c r="M291" s="3" t="s">
        <v>69</v>
      </c>
      <c r="N291" s="3">
        <v>2019</v>
      </c>
      <c r="O291" s="5"/>
      <c r="P291" s="64">
        <v>320000</v>
      </c>
      <c r="Q291" s="3" t="s">
        <v>214</v>
      </c>
      <c r="R291" s="14" t="s">
        <v>1512</v>
      </c>
      <c r="S291" s="3"/>
    </row>
    <row r="292" spans="1:19" x14ac:dyDescent="0.25">
      <c r="A292" s="14">
        <v>290</v>
      </c>
      <c r="B292" s="4" t="s">
        <v>432</v>
      </c>
      <c r="C292" s="3" t="s">
        <v>1039</v>
      </c>
      <c r="D292" s="3" t="s">
        <v>65</v>
      </c>
      <c r="E292" s="4" t="s">
        <v>280</v>
      </c>
      <c r="F292" s="4" t="s">
        <v>23</v>
      </c>
      <c r="G292" s="3" t="s">
        <v>333</v>
      </c>
      <c r="H292" s="14" t="s">
        <v>47</v>
      </c>
      <c r="I292" s="14">
        <v>195</v>
      </c>
      <c r="J292" s="4" t="str">
        <f t="shared" si="3"/>
        <v>KR09-011</v>
      </c>
      <c r="K292" s="4" t="s">
        <v>280</v>
      </c>
      <c r="L292" s="38" t="s">
        <v>450</v>
      </c>
      <c r="M292" s="3" t="s">
        <v>69</v>
      </c>
      <c r="N292" s="3">
        <v>2019</v>
      </c>
      <c r="O292" s="5"/>
      <c r="P292" s="64">
        <v>320000</v>
      </c>
      <c r="Q292" s="3" t="s">
        <v>214</v>
      </c>
      <c r="R292" s="14" t="s">
        <v>1514</v>
      </c>
      <c r="S292" s="3"/>
    </row>
    <row r="293" spans="1:19" x14ac:dyDescent="0.25">
      <c r="A293" s="14">
        <v>291</v>
      </c>
      <c r="B293" s="4" t="s">
        <v>432</v>
      </c>
      <c r="C293" s="3" t="s">
        <v>1039</v>
      </c>
      <c r="D293" s="3" t="s">
        <v>65</v>
      </c>
      <c r="E293" s="4" t="s">
        <v>280</v>
      </c>
      <c r="F293" s="4" t="s">
        <v>23</v>
      </c>
      <c r="G293" s="3" t="s">
        <v>333</v>
      </c>
      <c r="H293" s="14" t="s">
        <v>48</v>
      </c>
      <c r="I293" s="14">
        <v>196</v>
      </c>
      <c r="J293" s="4" t="str">
        <f t="shared" si="3"/>
        <v>KR09-012</v>
      </c>
      <c r="K293" s="4" t="s">
        <v>280</v>
      </c>
      <c r="L293" s="20" t="s">
        <v>982</v>
      </c>
      <c r="M293" s="3" t="s">
        <v>69</v>
      </c>
      <c r="N293" s="3">
        <v>2021</v>
      </c>
      <c r="O293" s="5"/>
      <c r="P293" s="64">
        <v>320000</v>
      </c>
      <c r="Q293" s="3" t="s">
        <v>214</v>
      </c>
      <c r="R293" s="14" t="s">
        <v>1537</v>
      </c>
      <c r="S293" s="3"/>
    </row>
    <row r="294" spans="1:19" x14ac:dyDescent="0.25">
      <c r="A294" s="14">
        <v>292</v>
      </c>
      <c r="B294" s="4" t="s">
        <v>432</v>
      </c>
      <c r="C294" s="3" t="s">
        <v>1039</v>
      </c>
      <c r="D294" s="3" t="s">
        <v>65</v>
      </c>
      <c r="E294" s="4" t="s">
        <v>280</v>
      </c>
      <c r="F294" s="4" t="s">
        <v>23</v>
      </c>
      <c r="G294" s="3" t="s">
        <v>333</v>
      </c>
      <c r="H294" s="14" t="s">
        <v>49</v>
      </c>
      <c r="I294" s="14">
        <v>197</v>
      </c>
      <c r="J294" s="4" t="str">
        <f t="shared" si="3"/>
        <v>KR09-013</v>
      </c>
      <c r="K294" s="4" t="s">
        <v>280</v>
      </c>
      <c r="L294" s="20" t="s">
        <v>1024</v>
      </c>
      <c r="M294" s="3" t="s">
        <v>69</v>
      </c>
      <c r="N294" s="3">
        <v>2021</v>
      </c>
      <c r="O294" s="5"/>
      <c r="P294" s="64">
        <v>320000</v>
      </c>
      <c r="Q294" s="3" t="s">
        <v>214</v>
      </c>
      <c r="R294" s="14" t="s">
        <v>1574</v>
      </c>
      <c r="S294" s="3"/>
    </row>
    <row r="295" spans="1:19" x14ac:dyDescent="0.25">
      <c r="A295" s="14">
        <v>293</v>
      </c>
      <c r="B295" s="4" t="s">
        <v>432</v>
      </c>
      <c r="C295" s="3" t="s">
        <v>1039</v>
      </c>
      <c r="D295" s="3" t="s">
        <v>65</v>
      </c>
      <c r="E295" s="4" t="s">
        <v>280</v>
      </c>
      <c r="F295" s="4" t="s">
        <v>23</v>
      </c>
      <c r="G295" s="3" t="s">
        <v>333</v>
      </c>
      <c r="H295" s="14" t="s">
        <v>50</v>
      </c>
      <c r="I295" s="14">
        <v>198</v>
      </c>
      <c r="J295" s="4" t="str">
        <f t="shared" si="3"/>
        <v>KR09-014</v>
      </c>
      <c r="K295" s="4" t="s">
        <v>280</v>
      </c>
      <c r="L295" s="20" t="s">
        <v>1024</v>
      </c>
      <c r="M295" s="3" t="s">
        <v>69</v>
      </c>
      <c r="N295" s="3">
        <v>2021</v>
      </c>
      <c r="O295" s="5"/>
      <c r="P295" s="64">
        <v>320000</v>
      </c>
      <c r="Q295" s="3" t="s">
        <v>214</v>
      </c>
      <c r="R295" s="14" t="s">
        <v>1575</v>
      </c>
      <c r="S295" s="3"/>
    </row>
    <row r="296" spans="1:19" x14ac:dyDescent="0.25">
      <c r="A296" s="14">
        <v>294</v>
      </c>
      <c r="B296" s="4" t="s">
        <v>432</v>
      </c>
      <c r="C296" s="3" t="s">
        <v>1039</v>
      </c>
      <c r="D296" s="3" t="s">
        <v>65</v>
      </c>
      <c r="E296" s="4" t="s">
        <v>280</v>
      </c>
      <c r="F296" s="4" t="s">
        <v>23</v>
      </c>
      <c r="G296" s="3" t="s">
        <v>333</v>
      </c>
      <c r="H296" s="14" t="s">
        <v>51</v>
      </c>
      <c r="I296" s="14">
        <v>199</v>
      </c>
      <c r="J296" s="4" t="str">
        <f t="shared" si="3"/>
        <v>KR09-015</v>
      </c>
      <c r="K296" s="4" t="s">
        <v>280</v>
      </c>
      <c r="L296" s="20" t="s">
        <v>1024</v>
      </c>
      <c r="M296" s="3" t="s">
        <v>69</v>
      </c>
      <c r="N296" s="3">
        <v>2021</v>
      </c>
      <c r="O296" s="5"/>
      <c r="P296" s="64">
        <v>320000</v>
      </c>
      <c r="Q296" s="3" t="s">
        <v>214</v>
      </c>
      <c r="R296" s="14" t="s">
        <v>1576</v>
      </c>
      <c r="S296" s="3"/>
    </row>
    <row r="297" spans="1:19" x14ac:dyDescent="0.25">
      <c r="A297" s="14">
        <v>295</v>
      </c>
      <c r="B297" s="4" t="s">
        <v>432</v>
      </c>
      <c r="C297" s="3" t="s">
        <v>1039</v>
      </c>
      <c r="D297" s="3" t="s">
        <v>65</v>
      </c>
      <c r="E297" s="4" t="s">
        <v>280</v>
      </c>
      <c r="F297" s="4" t="s">
        <v>23</v>
      </c>
      <c r="G297" s="3" t="s">
        <v>333</v>
      </c>
      <c r="H297" s="14" t="s">
        <v>52</v>
      </c>
      <c r="I297" s="14">
        <v>200</v>
      </c>
      <c r="J297" s="4" t="str">
        <f t="shared" si="3"/>
        <v>KR09-016</v>
      </c>
      <c r="K297" s="4" t="s">
        <v>280</v>
      </c>
      <c r="L297" s="20" t="s">
        <v>1024</v>
      </c>
      <c r="M297" s="3" t="s">
        <v>69</v>
      </c>
      <c r="N297" s="3">
        <v>2021</v>
      </c>
      <c r="O297" s="5"/>
      <c r="P297" s="64">
        <v>320000</v>
      </c>
      <c r="Q297" s="3" t="s">
        <v>214</v>
      </c>
      <c r="R297" s="14" t="s">
        <v>1577</v>
      </c>
      <c r="S297" s="3"/>
    </row>
    <row r="298" spans="1:19" x14ac:dyDescent="0.25">
      <c r="A298" s="14">
        <v>296</v>
      </c>
      <c r="B298" s="4" t="s">
        <v>432</v>
      </c>
      <c r="C298" s="3" t="s">
        <v>1039</v>
      </c>
      <c r="D298" s="3" t="s">
        <v>65</v>
      </c>
      <c r="E298" s="4" t="s">
        <v>280</v>
      </c>
      <c r="F298" s="4" t="s">
        <v>23</v>
      </c>
      <c r="G298" s="3" t="s">
        <v>333</v>
      </c>
      <c r="H298" s="14" t="s">
        <v>53</v>
      </c>
      <c r="I298" s="14">
        <v>201</v>
      </c>
      <c r="J298" s="4" t="str">
        <f t="shared" si="3"/>
        <v>KR09-017</v>
      </c>
      <c r="K298" s="4" t="s">
        <v>280</v>
      </c>
      <c r="L298" s="20" t="s">
        <v>1024</v>
      </c>
      <c r="M298" s="3" t="s">
        <v>69</v>
      </c>
      <c r="N298" s="3">
        <v>2021</v>
      </c>
      <c r="O298" s="5"/>
      <c r="P298" s="64">
        <v>320000</v>
      </c>
      <c r="Q298" s="3" t="s">
        <v>214</v>
      </c>
      <c r="R298" s="14" t="s">
        <v>1578</v>
      </c>
      <c r="S298" s="3"/>
    </row>
    <row r="299" spans="1:19" x14ac:dyDescent="0.25">
      <c r="A299" s="14">
        <v>297</v>
      </c>
      <c r="B299" s="4" t="s">
        <v>432</v>
      </c>
      <c r="C299" s="3" t="s">
        <v>1039</v>
      </c>
      <c r="D299" s="3" t="s">
        <v>65</v>
      </c>
      <c r="E299" s="4" t="s">
        <v>280</v>
      </c>
      <c r="F299" s="4" t="s">
        <v>23</v>
      </c>
      <c r="G299" s="3" t="s">
        <v>333</v>
      </c>
      <c r="H299" s="14" t="s">
        <v>54</v>
      </c>
      <c r="I299" s="14">
        <v>202</v>
      </c>
      <c r="J299" s="4" t="str">
        <f t="shared" si="3"/>
        <v>KR09-018</v>
      </c>
      <c r="K299" s="4" t="s">
        <v>280</v>
      </c>
      <c r="L299" s="20" t="s">
        <v>1024</v>
      </c>
      <c r="M299" s="3" t="s">
        <v>69</v>
      </c>
      <c r="N299" s="3">
        <v>2021</v>
      </c>
      <c r="O299" s="5"/>
      <c r="P299" s="64">
        <v>320000</v>
      </c>
      <c r="Q299" s="3" t="s">
        <v>214</v>
      </c>
      <c r="R299" s="14" t="s">
        <v>1579</v>
      </c>
      <c r="S299" s="3"/>
    </row>
    <row r="300" spans="1:19" x14ac:dyDescent="0.25">
      <c r="A300" s="14">
        <v>298</v>
      </c>
      <c r="B300" s="4" t="s">
        <v>432</v>
      </c>
      <c r="C300" s="3" t="s">
        <v>1039</v>
      </c>
      <c r="D300" s="3" t="s">
        <v>65</v>
      </c>
      <c r="E300" s="4" t="s">
        <v>280</v>
      </c>
      <c r="F300" s="4" t="s">
        <v>23</v>
      </c>
      <c r="G300" s="3" t="s">
        <v>333</v>
      </c>
      <c r="H300" s="14" t="s">
        <v>55</v>
      </c>
      <c r="I300" s="14">
        <v>203</v>
      </c>
      <c r="J300" s="4" t="str">
        <f t="shared" si="3"/>
        <v>KR09-019</v>
      </c>
      <c r="K300" s="4" t="s">
        <v>280</v>
      </c>
      <c r="L300" s="20" t="s">
        <v>1024</v>
      </c>
      <c r="M300" s="3" t="s">
        <v>69</v>
      </c>
      <c r="N300" s="3">
        <v>2021</v>
      </c>
      <c r="O300" s="5"/>
      <c r="P300" s="64">
        <v>320000</v>
      </c>
      <c r="Q300" s="3" t="s">
        <v>214</v>
      </c>
      <c r="R300" s="14" t="s">
        <v>1580</v>
      </c>
      <c r="S300" s="3"/>
    </row>
    <row r="301" spans="1:19" x14ac:dyDescent="0.25">
      <c r="A301" s="14">
        <v>299</v>
      </c>
      <c r="B301" s="4" t="s">
        <v>432</v>
      </c>
      <c r="C301" s="3" t="s">
        <v>1039</v>
      </c>
      <c r="D301" s="3" t="s">
        <v>65</v>
      </c>
      <c r="E301" s="4" t="s">
        <v>282</v>
      </c>
      <c r="F301" s="4" t="s">
        <v>26</v>
      </c>
      <c r="G301" s="3" t="s">
        <v>298</v>
      </c>
      <c r="H301" s="14" t="s">
        <v>37</v>
      </c>
      <c r="I301" s="14">
        <v>204</v>
      </c>
      <c r="J301" s="4" t="str">
        <f t="shared" si="3"/>
        <v>KR10-001</v>
      </c>
      <c r="K301" s="4" t="s">
        <v>282</v>
      </c>
      <c r="L301" s="3" t="s">
        <v>202</v>
      </c>
      <c r="M301" s="3" t="s">
        <v>69</v>
      </c>
      <c r="N301" s="3">
        <v>2019</v>
      </c>
      <c r="O301" s="3"/>
      <c r="P301" s="64">
        <v>400000</v>
      </c>
      <c r="Q301" s="3" t="s">
        <v>214</v>
      </c>
      <c r="R301" s="14" t="s">
        <v>1420</v>
      </c>
      <c r="S301" s="3"/>
    </row>
    <row r="302" spans="1:19" x14ac:dyDescent="0.25">
      <c r="A302" s="14">
        <v>300</v>
      </c>
      <c r="B302" s="4" t="s">
        <v>432</v>
      </c>
      <c r="C302" s="3" t="s">
        <v>1039</v>
      </c>
      <c r="D302" s="3" t="s">
        <v>65</v>
      </c>
      <c r="E302" s="4" t="s">
        <v>282</v>
      </c>
      <c r="F302" s="4" t="s">
        <v>26</v>
      </c>
      <c r="G302" s="3" t="s">
        <v>298</v>
      </c>
      <c r="H302" s="14" t="s">
        <v>38</v>
      </c>
      <c r="I302" s="14">
        <v>205</v>
      </c>
      <c r="J302" s="4" t="str">
        <f t="shared" si="3"/>
        <v>KR10-002</v>
      </c>
      <c r="K302" s="4" t="s">
        <v>282</v>
      </c>
      <c r="L302" s="3" t="s">
        <v>202</v>
      </c>
      <c r="M302" s="3" t="s">
        <v>69</v>
      </c>
      <c r="N302" s="3">
        <v>2019</v>
      </c>
      <c r="O302" s="3"/>
      <c r="P302" s="64">
        <v>400000</v>
      </c>
      <c r="Q302" s="3" t="s">
        <v>214</v>
      </c>
      <c r="R302" s="14" t="s">
        <v>1421</v>
      </c>
      <c r="S302" s="3"/>
    </row>
    <row r="303" spans="1:19" x14ac:dyDescent="0.25">
      <c r="A303" s="14">
        <v>301</v>
      </c>
      <c r="B303" s="4" t="s">
        <v>432</v>
      </c>
      <c r="C303" s="3" t="s">
        <v>1039</v>
      </c>
      <c r="D303" s="3" t="s">
        <v>65</v>
      </c>
      <c r="E303" s="4" t="s">
        <v>282</v>
      </c>
      <c r="F303" s="4" t="s">
        <v>26</v>
      </c>
      <c r="G303" s="3" t="s">
        <v>298</v>
      </c>
      <c r="H303" s="14" t="s">
        <v>39</v>
      </c>
      <c r="I303" s="14">
        <v>206</v>
      </c>
      <c r="J303" s="4" t="str">
        <f t="shared" si="3"/>
        <v>KR10-003</v>
      </c>
      <c r="K303" s="4" t="s">
        <v>282</v>
      </c>
      <c r="L303" s="3" t="s">
        <v>202</v>
      </c>
      <c r="M303" s="3" t="s">
        <v>69</v>
      </c>
      <c r="N303" s="3">
        <v>2019</v>
      </c>
      <c r="O303" s="3"/>
      <c r="P303" s="64">
        <v>400000</v>
      </c>
      <c r="Q303" s="3" t="s">
        <v>214</v>
      </c>
      <c r="R303" s="14" t="s">
        <v>1422</v>
      </c>
      <c r="S303" s="3"/>
    </row>
    <row r="304" spans="1:19" x14ac:dyDescent="0.25">
      <c r="A304" s="14">
        <v>302</v>
      </c>
      <c r="B304" s="4" t="s">
        <v>432</v>
      </c>
      <c r="C304" s="3" t="s">
        <v>1039</v>
      </c>
      <c r="D304" s="3" t="s">
        <v>65</v>
      </c>
      <c r="E304" s="4" t="s">
        <v>282</v>
      </c>
      <c r="F304" s="4" t="s">
        <v>26</v>
      </c>
      <c r="G304" s="36" t="s">
        <v>298</v>
      </c>
      <c r="H304" s="37" t="s">
        <v>40</v>
      </c>
      <c r="I304" s="14">
        <v>207</v>
      </c>
      <c r="J304" s="4" t="str">
        <f t="shared" si="3"/>
        <v>KR10-004</v>
      </c>
      <c r="K304" s="4" t="s">
        <v>282</v>
      </c>
      <c r="L304" s="36" t="s">
        <v>978</v>
      </c>
      <c r="M304" s="3" t="s">
        <v>69</v>
      </c>
      <c r="N304" s="3">
        <v>2021</v>
      </c>
      <c r="O304" s="5"/>
      <c r="P304" s="64">
        <v>400000</v>
      </c>
      <c r="Q304" s="3" t="s">
        <v>214</v>
      </c>
      <c r="R304" s="14" t="s">
        <v>1435</v>
      </c>
      <c r="S304" s="3"/>
    </row>
    <row r="305" spans="1:19" x14ac:dyDescent="0.25">
      <c r="A305" s="14">
        <v>303</v>
      </c>
      <c r="B305" s="4" t="s">
        <v>432</v>
      </c>
      <c r="C305" s="3" t="s">
        <v>1039</v>
      </c>
      <c r="D305" s="3" t="s">
        <v>65</v>
      </c>
      <c r="E305" s="4" t="s">
        <v>282</v>
      </c>
      <c r="F305" s="4" t="s">
        <v>26</v>
      </c>
      <c r="G305" s="3" t="s">
        <v>298</v>
      </c>
      <c r="H305" s="14" t="s">
        <v>41</v>
      </c>
      <c r="I305" s="14">
        <v>208</v>
      </c>
      <c r="J305" s="4" t="str">
        <f t="shared" si="3"/>
        <v>KR10-005</v>
      </c>
      <c r="K305" s="4" t="s">
        <v>282</v>
      </c>
      <c r="L305" s="3" t="s">
        <v>978</v>
      </c>
      <c r="M305" s="3" t="s">
        <v>69</v>
      </c>
      <c r="N305" s="3">
        <v>2021</v>
      </c>
      <c r="O305" s="5"/>
      <c r="P305" s="64">
        <v>400000</v>
      </c>
      <c r="Q305" s="3" t="s">
        <v>214</v>
      </c>
      <c r="R305" s="14" t="s">
        <v>1436</v>
      </c>
      <c r="S305" s="3"/>
    </row>
    <row r="306" spans="1:19" x14ac:dyDescent="0.25">
      <c r="A306" s="14">
        <v>304</v>
      </c>
      <c r="B306" s="4" t="s">
        <v>432</v>
      </c>
      <c r="C306" s="3" t="s">
        <v>1039</v>
      </c>
      <c r="D306" s="3" t="s">
        <v>65</v>
      </c>
      <c r="E306" s="4" t="s">
        <v>282</v>
      </c>
      <c r="F306" s="4" t="s">
        <v>26</v>
      </c>
      <c r="G306" s="3" t="s">
        <v>298</v>
      </c>
      <c r="H306" s="14" t="s">
        <v>42</v>
      </c>
      <c r="I306" s="14">
        <v>209</v>
      </c>
      <c r="J306" s="4" t="str">
        <f t="shared" si="3"/>
        <v>KR10-006</v>
      </c>
      <c r="K306" s="4" t="s">
        <v>282</v>
      </c>
      <c r="L306" s="20" t="s">
        <v>447</v>
      </c>
      <c r="M306" s="3" t="s">
        <v>69</v>
      </c>
      <c r="N306" s="3">
        <v>2019</v>
      </c>
      <c r="O306" s="5"/>
      <c r="P306" s="64">
        <v>400000</v>
      </c>
      <c r="Q306" s="3" t="s">
        <v>214</v>
      </c>
      <c r="R306" s="14" t="s">
        <v>1506</v>
      </c>
      <c r="S306" s="3"/>
    </row>
    <row r="307" spans="1:19" x14ac:dyDescent="0.25">
      <c r="A307" s="14">
        <v>305</v>
      </c>
      <c r="B307" s="4" t="s">
        <v>432</v>
      </c>
      <c r="C307" s="3" t="s">
        <v>1039</v>
      </c>
      <c r="D307" s="3" t="s">
        <v>65</v>
      </c>
      <c r="E307" s="4" t="s">
        <v>283</v>
      </c>
      <c r="F307" s="4" t="s">
        <v>835</v>
      </c>
      <c r="G307" s="3" t="s">
        <v>299</v>
      </c>
      <c r="H307" s="14" t="s">
        <v>37</v>
      </c>
      <c r="I307" s="14">
        <v>210</v>
      </c>
      <c r="J307" s="4" t="str">
        <f t="shared" si="3"/>
        <v>KR11-001</v>
      </c>
      <c r="K307" s="4" t="s">
        <v>283</v>
      </c>
      <c r="L307" s="3" t="s">
        <v>205</v>
      </c>
      <c r="M307" s="3" t="s">
        <v>69</v>
      </c>
      <c r="N307" s="3">
        <v>2019</v>
      </c>
      <c r="O307" s="3"/>
      <c r="P307" s="64">
        <v>1200000</v>
      </c>
      <c r="Q307" s="3" t="s">
        <v>214</v>
      </c>
      <c r="R307" s="14" t="s">
        <v>1423</v>
      </c>
      <c r="S307" s="3"/>
    </row>
    <row r="308" spans="1:19" x14ac:dyDescent="0.25">
      <c r="A308" s="14">
        <v>306</v>
      </c>
      <c r="B308" s="4" t="s">
        <v>432</v>
      </c>
      <c r="C308" s="3" t="s">
        <v>1039</v>
      </c>
      <c r="D308" s="3" t="s">
        <v>65</v>
      </c>
      <c r="E308" s="4" t="s">
        <v>283</v>
      </c>
      <c r="F308" s="4" t="s">
        <v>835</v>
      </c>
      <c r="G308" s="3" t="s">
        <v>299</v>
      </c>
      <c r="H308" s="14" t="s">
        <v>38</v>
      </c>
      <c r="I308" s="14">
        <v>211</v>
      </c>
      <c r="J308" s="4" t="str">
        <f t="shared" si="3"/>
        <v>KR11-002</v>
      </c>
      <c r="K308" s="4" t="s">
        <v>283</v>
      </c>
      <c r="L308" s="3" t="s">
        <v>205</v>
      </c>
      <c r="M308" s="3" t="s">
        <v>69</v>
      </c>
      <c r="N308" s="3">
        <v>2019</v>
      </c>
      <c r="O308" s="3"/>
      <c r="P308" s="64">
        <v>1200000</v>
      </c>
      <c r="Q308" s="3" t="s">
        <v>214</v>
      </c>
      <c r="R308" s="14" t="s">
        <v>1424</v>
      </c>
      <c r="S308" s="3"/>
    </row>
    <row r="309" spans="1:19" x14ac:dyDescent="0.25">
      <c r="A309" s="14">
        <v>307</v>
      </c>
      <c r="B309" s="4" t="s">
        <v>432</v>
      </c>
      <c r="C309" s="3" t="s">
        <v>1039</v>
      </c>
      <c r="D309" s="3" t="s">
        <v>65</v>
      </c>
      <c r="E309" s="4" t="s">
        <v>256</v>
      </c>
      <c r="F309" s="4" t="s">
        <v>837</v>
      </c>
      <c r="G309" s="36" t="s">
        <v>300</v>
      </c>
      <c r="H309" s="37" t="s">
        <v>37</v>
      </c>
      <c r="I309" s="14">
        <v>212</v>
      </c>
      <c r="J309" s="4" t="str">
        <f t="shared" si="3"/>
        <v>KR12-001</v>
      </c>
      <c r="K309" s="4" t="s">
        <v>256</v>
      </c>
      <c r="L309" s="3" t="s">
        <v>978</v>
      </c>
      <c r="M309" s="3" t="s">
        <v>69</v>
      </c>
      <c r="N309" s="3">
        <v>2021</v>
      </c>
      <c r="O309" s="5"/>
      <c r="P309" s="64">
        <v>200000</v>
      </c>
      <c r="Q309" s="3" t="s">
        <v>214</v>
      </c>
      <c r="R309" s="14" t="s">
        <v>1433</v>
      </c>
      <c r="S309" s="3"/>
    </row>
    <row r="310" spans="1:19" x14ac:dyDescent="0.25">
      <c r="A310" s="14">
        <v>308</v>
      </c>
      <c r="B310" s="4" t="s">
        <v>432</v>
      </c>
      <c r="C310" s="3" t="s">
        <v>1039</v>
      </c>
      <c r="D310" s="3" t="s">
        <v>65</v>
      </c>
      <c r="E310" s="4" t="s">
        <v>256</v>
      </c>
      <c r="F310" s="4" t="s">
        <v>837</v>
      </c>
      <c r="G310" s="3" t="s">
        <v>300</v>
      </c>
      <c r="H310" s="14" t="s">
        <v>38</v>
      </c>
      <c r="I310" s="14">
        <v>213</v>
      </c>
      <c r="J310" s="4" t="str">
        <f t="shared" si="3"/>
        <v>KR12-002</v>
      </c>
      <c r="K310" s="4" t="s">
        <v>256</v>
      </c>
      <c r="L310" s="3" t="s">
        <v>978</v>
      </c>
      <c r="M310" s="3" t="s">
        <v>69</v>
      </c>
      <c r="N310" s="3">
        <v>2021</v>
      </c>
      <c r="O310" s="5"/>
      <c r="P310" s="64">
        <v>200000</v>
      </c>
      <c r="Q310" s="3" t="s">
        <v>214</v>
      </c>
      <c r="R310" s="14" t="s">
        <v>1434</v>
      </c>
      <c r="S310" s="3"/>
    </row>
    <row r="311" spans="1:19" x14ac:dyDescent="0.25">
      <c r="A311" s="14">
        <v>309</v>
      </c>
      <c r="B311" s="4" t="s">
        <v>432</v>
      </c>
      <c r="C311" s="3" t="s">
        <v>1039</v>
      </c>
      <c r="D311" s="3" t="s">
        <v>65</v>
      </c>
      <c r="E311" s="4" t="s">
        <v>269</v>
      </c>
      <c r="F311" s="4" t="s">
        <v>842</v>
      </c>
      <c r="G311" s="3" t="s">
        <v>301</v>
      </c>
      <c r="H311" s="14" t="s">
        <v>37</v>
      </c>
      <c r="I311" s="14">
        <v>214</v>
      </c>
      <c r="J311" s="4" t="str">
        <f t="shared" si="3"/>
        <v>KR13-001</v>
      </c>
      <c r="K311" s="4" t="s">
        <v>269</v>
      </c>
      <c r="L311" s="3" t="s">
        <v>978</v>
      </c>
      <c r="M311" s="3" t="s">
        <v>69</v>
      </c>
      <c r="N311" s="3">
        <v>2021</v>
      </c>
      <c r="O311" s="5"/>
      <c r="P311" s="64">
        <v>230000</v>
      </c>
      <c r="Q311" s="3" t="s">
        <v>214</v>
      </c>
      <c r="R311" s="14" t="s">
        <v>1432</v>
      </c>
      <c r="S311" s="3"/>
    </row>
    <row r="312" spans="1:19" x14ac:dyDescent="0.25">
      <c r="A312" s="14">
        <v>310</v>
      </c>
      <c r="B312" s="4" t="s">
        <v>432</v>
      </c>
      <c r="C312" s="3" t="s">
        <v>1039</v>
      </c>
      <c r="D312" s="3" t="s">
        <v>65</v>
      </c>
      <c r="E312" s="4" t="s">
        <v>269</v>
      </c>
      <c r="F312" s="4" t="s">
        <v>842</v>
      </c>
      <c r="G312" s="3" t="s">
        <v>301</v>
      </c>
      <c r="H312" s="14" t="s">
        <v>38</v>
      </c>
      <c r="I312" s="14">
        <v>215</v>
      </c>
      <c r="J312" s="4" t="str">
        <f t="shared" si="3"/>
        <v>KR13-002</v>
      </c>
      <c r="K312" s="4" t="s">
        <v>269</v>
      </c>
      <c r="L312" s="20" t="s">
        <v>1022</v>
      </c>
      <c r="M312" s="3" t="s">
        <v>69</v>
      </c>
      <c r="N312" s="3">
        <v>2019</v>
      </c>
      <c r="O312" s="5"/>
      <c r="P312" s="64">
        <v>230000</v>
      </c>
      <c r="Q312" s="3" t="s">
        <v>214</v>
      </c>
      <c r="R312" s="14" t="s">
        <v>1475</v>
      </c>
      <c r="S312" s="3"/>
    </row>
    <row r="313" spans="1:19" x14ac:dyDescent="0.25">
      <c r="A313" s="14">
        <v>311</v>
      </c>
      <c r="B313" s="4" t="s">
        <v>432</v>
      </c>
      <c r="C313" s="3" t="s">
        <v>1039</v>
      </c>
      <c r="D313" s="3" t="s">
        <v>65</v>
      </c>
      <c r="E313" s="4" t="s">
        <v>269</v>
      </c>
      <c r="F313" s="4" t="s">
        <v>842</v>
      </c>
      <c r="G313" s="3" t="s">
        <v>301</v>
      </c>
      <c r="H313" s="14" t="s">
        <v>39</v>
      </c>
      <c r="I313" s="14">
        <v>216</v>
      </c>
      <c r="J313" s="4" t="str">
        <f t="shared" si="3"/>
        <v>KR13-003</v>
      </c>
      <c r="K313" s="4" t="s">
        <v>269</v>
      </c>
      <c r="L313" s="20" t="s">
        <v>1022</v>
      </c>
      <c r="M313" s="3" t="s">
        <v>69</v>
      </c>
      <c r="N313" s="3">
        <v>2019</v>
      </c>
      <c r="O313" s="5"/>
      <c r="P313" s="64">
        <v>230000</v>
      </c>
      <c r="Q313" s="3" t="s">
        <v>214</v>
      </c>
      <c r="R313" s="14" t="s">
        <v>1476</v>
      </c>
      <c r="S313" s="3"/>
    </row>
    <row r="314" spans="1:19" x14ac:dyDescent="0.25">
      <c r="A314" s="14">
        <v>312</v>
      </c>
      <c r="B314" s="4" t="s">
        <v>432</v>
      </c>
      <c r="C314" s="3" t="s">
        <v>1039</v>
      </c>
      <c r="D314" s="3" t="s">
        <v>65</v>
      </c>
      <c r="E314" s="4" t="s">
        <v>269</v>
      </c>
      <c r="F314" s="4" t="s">
        <v>842</v>
      </c>
      <c r="G314" s="3" t="s">
        <v>301</v>
      </c>
      <c r="H314" s="14" t="s">
        <v>40</v>
      </c>
      <c r="I314" s="14">
        <v>217</v>
      </c>
      <c r="J314" s="4" t="str">
        <f t="shared" si="3"/>
        <v>KR13-004</v>
      </c>
      <c r="K314" s="4" t="s">
        <v>269</v>
      </c>
      <c r="L314" s="20" t="s">
        <v>1022</v>
      </c>
      <c r="M314" s="3" t="s">
        <v>69</v>
      </c>
      <c r="N314" s="3">
        <v>2019</v>
      </c>
      <c r="O314" s="5"/>
      <c r="P314" s="64">
        <v>230000</v>
      </c>
      <c r="Q314" s="3" t="s">
        <v>214</v>
      </c>
      <c r="R314" s="14" t="s">
        <v>1477</v>
      </c>
      <c r="S314" s="3"/>
    </row>
    <row r="315" spans="1:19" x14ac:dyDescent="0.25">
      <c r="A315" s="14">
        <v>313</v>
      </c>
      <c r="B315" s="4" t="s">
        <v>432</v>
      </c>
      <c r="C315" s="3" t="s">
        <v>1039</v>
      </c>
      <c r="D315" s="3" t="s">
        <v>65</v>
      </c>
      <c r="E315" s="4" t="s">
        <v>269</v>
      </c>
      <c r="F315" s="4" t="s">
        <v>842</v>
      </c>
      <c r="G315" s="3" t="s">
        <v>301</v>
      </c>
      <c r="H315" s="14" t="s">
        <v>41</v>
      </c>
      <c r="I315" s="14">
        <v>218</v>
      </c>
      <c r="J315" s="4" t="str">
        <f t="shared" si="3"/>
        <v>KR13-005</v>
      </c>
      <c r="K315" s="4" t="s">
        <v>269</v>
      </c>
      <c r="L315" s="20" t="s">
        <v>1022</v>
      </c>
      <c r="M315" s="3" t="s">
        <v>69</v>
      </c>
      <c r="N315" s="3">
        <v>2019</v>
      </c>
      <c r="O315" s="5"/>
      <c r="P315" s="64">
        <v>230000</v>
      </c>
      <c r="Q315" s="3" t="s">
        <v>214</v>
      </c>
      <c r="R315" s="14" t="s">
        <v>1478</v>
      </c>
      <c r="S315" s="3"/>
    </row>
    <row r="316" spans="1:19" x14ac:dyDescent="0.25">
      <c r="A316" s="14">
        <v>314</v>
      </c>
      <c r="B316" s="4" t="s">
        <v>432</v>
      </c>
      <c r="C316" s="3" t="s">
        <v>1039</v>
      </c>
      <c r="D316" s="3" t="s">
        <v>65</v>
      </c>
      <c r="E316" s="4" t="s">
        <v>269</v>
      </c>
      <c r="F316" s="4" t="s">
        <v>842</v>
      </c>
      <c r="G316" s="3" t="s">
        <v>301</v>
      </c>
      <c r="H316" s="14" t="s">
        <v>42</v>
      </c>
      <c r="I316" s="14">
        <v>219</v>
      </c>
      <c r="J316" s="4" t="str">
        <f t="shared" si="3"/>
        <v>KR13-006</v>
      </c>
      <c r="K316" s="4" t="s">
        <v>269</v>
      </c>
      <c r="L316" s="20" t="s">
        <v>1022</v>
      </c>
      <c r="M316" s="3" t="s">
        <v>69</v>
      </c>
      <c r="N316" s="3">
        <v>2019</v>
      </c>
      <c r="O316" s="5"/>
      <c r="P316" s="64">
        <v>230000</v>
      </c>
      <c r="Q316" s="3" t="s">
        <v>214</v>
      </c>
      <c r="R316" s="14" t="s">
        <v>1479</v>
      </c>
      <c r="S316" s="3"/>
    </row>
    <row r="317" spans="1:19" x14ac:dyDescent="0.25">
      <c r="A317" s="14">
        <v>315</v>
      </c>
      <c r="B317" s="4" t="s">
        <v>432</v>
      </c>
      <c r="C317" s="3" t="s">
        <v>1039</v>
      </c>
      <c r="D317" s="3" t="s">
        <v>65</v>
      </c>
      <c r="E317" s="4" t="s">
        <v>269</v>
      </c>
      <c r="F317" s="4" t="s">
        <v>842</v>
      </c>
      <c r="G317" s="3" t="s">
        <v>301</v>
      </c>
      <c r="H317" s="14" t="s">
        <v>43</v>
      </c>
      <c r="I317" s="14">
        <v>220</v>
      </c>
      <c r="J317" s="4" t="str">
        <f t="shared" si="3"/>
        <v>KR13-007</v>
      </c>
      <c r="K317" s="4" t="s">
        <v>269</v>
      </c>
      <c r="L317" s="20" t="s">
        <v>1022</v>
      </c>
      <c r="M317" s="3" t="s">
        <v>69</v>
      </c>
      <c r="N317" s="3">
        <v>2019</v>
      </c>
      <c r="O317" s="5"/>
      <c r="P317" s="64">
        <v>230000</v>
      </c>
      <c r="Q317" s="3" t="s">
        <v>214</v>
      </c>
      <c r="R317" s="14" t="s">
        <v>1480</v>
      </c>
      <c r="S317" s="3"/>
    </row>
    <row r="318" spans="1:19" x14ac:dyDescent="0.25">
      <c r="A318" s="14">
        <v>316</v>
      </c>
      <c r="B318" s="4" t="s">
        <v>432</v>
      </c>
      <c r="C318" s="3" t="s">
        <v>1039</v>
      </c>
      <c r="D318" s="3" t="s">
        <v>65</v>
      </c>
      <c r="E318" s="4" t="s">
        <v>269</v>
      </c>
      <c r="F318" s="4" t="s">
        <v>842</v>
      </c>
      <c r="G318" s="3" t="s">
        <v>301</v>
      </c>
      <c r="H318" s="14" t="s">
        <v>44</v>
      </c>
      <c r="I318" s="14">
        <v>221</v>
      </c>
      <c r="J318" s="4" t="str">
        <f t="shared" si="3"/>
        <v>KR13-008</v>
      </c>
      <c r="K318" s="4" t="s">
        <v>269</v>
      </c>
      <c r="L318" s="20" t="s">
        <v>441</v>
      </c>
      <c r="M318" s="3" t="s">
        <v>69</v>
      </c>
      <c r="N318" s="3">
        <v>2019</v>
      </c>
      <c r="O318" s="5"/>
      <c r="P318" s="64">
        <v>230000</v>
      </c>
      <c r="Q318" s="3" t="s">
        <v>214</v>
      </c>
      <c r="R318" s="14" t="s">
        <v>1483</v>
      </c>
      <c r="S318" s="3"/>
    </row>
    <row r="319" spans="1:19" x14ac:dyDescent="0.25">
      <c r="A319" s="14">
        <v>317</v>
      </c>
      <c r="B319" s="4" t="s">
        <v>432</v>
      </c>
      <c r="C319" s="3" t="s">
        <v>1039</v>
      </c>
      <c r="D319" s="3" t="s">
        <v>65</v>
      </c>
      <c r="E319" s="4" t="s">
        <v>269</v>
      </c>
      <c r="F319" s="4" t="s">
        <v>842</v>
      </c>
      <c r="G319" s="3" t="s">
        <v>301</v>
      </c>
      <c r="H319" s="14" t="s">
        <v>45</v>
      </c>
      <c r="I319" s="14">
        <v>222</v>
      </c>
      <c r="J319" s="4" t="str">
        <f t="shared" si="3"/>
        <v>KR13-009</v>
      </c>
      <c r="K319" s="4" t="s">
        <v>269</v>
      </c>
      <c r="L319" s="20" t="s">
        <v>441</v>
      </c>
      <c r="M319" s="3" t="s">
        <v>69</v>
      </c>
      <c r="N319" s="3">
        <v>2020</v>
      </c>
      <c r="O319" s="5"/>
      <c r="P319" s="64">
        <v>230000</v>
      </c>
      <c r="Q319" s="3" t="s">
        <v>214</v>
      </c>
      <c r="R319" s="14" t="s">
        <v>1484</v>
      </c>
      <c r="S319" s="3"/>
    </row>
    <row r="320" spans="1:19" x14ac:dyDescent="0.25">
      <c r="A320" s="14">
        <v>318</v>
      </c>
      <c r="B320" s="4" t="s">
        <v>432</v>
      </c>
      <c r="C320" s="3" t="s">
        <v>1039</v>
      </c>
      <c r="D320" s="3" t="s">
        <v>65</v>
      </c>
      <c r="E320" s="4" t="s">
        <v>269</v>
      </c>
      <c r="F320" s="4" t="s">
        <v>842</v>
      </c>
      <c r="G320" s="3" t="s">
        <v>301</v>
      </c>
      <c r="H320" s="14" t="s">
        <v>46</v>
      </c>
      <c r="I320" s="14">
        <v>223</v>
      </c>
      <c r="J320" s="4" t="str">
        <f t="shared" si="3"/>
        <v>KR13-010</v>
      </c>
      <c r="K320" s="4" t="s">
        <v>269</v>
      </c>
      <c r="L320" s="38" t="s">
        <v>441</v>
      </c>
      <c r="M320" s="3" t="s">
        <v>69</v>
      </c>
      <c r="N320" s="3">
        <v>2020</v>
      </c>
      <c r="O320" s="5"/>
      <c r="P320" s="64">
        <v>230000</v>
      </c>
      <c r="Q320" s="3" t="s">
        <v>214</v>
      </c>
      <c r="R320" s="14" t="s">
        <v>1485</v>
      </c>
      <c r="S320" s="3"/>
    </row>
    <row r="321" spans="1:19" x14ac:dyDescent="0.25">
      <c r="A321" s="14">
        <v>319</v>
      </c>
      <c r="B321" s="4" t="s">
        <v>432</v>
      </c>
      <c r="C321" s="3" t="s">
        <v>1039</v>
      </c>
      <c r="D321" s="3" t="s">
        <v>65</v>
      </c>
      <c r="E321" s="4" t="s">
        <v>269</v>
      </c>
      <c r="F321" s="4" t="s">
        <v>842</v>
      </c>
      <c r="G321" s="3" t="s">
        <v>301</v>
      </c>
      <c r="H321" s="14" t="s">
        <v>47</v>
      </c>
      <c r="I321" s="14">
        <v>224</v>
      </c>
      <c r="J321" s="4" t="str">
        <f t="shared" si="3"/>
        <v>KR13-011</v>
      </c>
      <c r="K321" s="4" t="s">
        <v>269</v>
      </c>
      <c r="L321" s="20" t="s">
        <v>441</v>
      </c>
      <c r="M321" s="3" t="s">
        <v>69</v>
      </c>
      <c r="N321" s="3">
        <v>2020</v>
      </c>
      <c r="O321" s="5"/>
      <c r="P321" s="64">
        <v>230000</v>
      </c>
      <c r="Q321" s="3" t="s">
        <v>214</v>
      </c>
      <c r="R321" s="14" t="s">
        <v>1486</v>
      </c>
      <c r="S321" s="3"/>
    </row>
    <row r="322" spans="1:19" x14ac:dyDescent="0.25">
      <c r="A322" s="14">
        <v>320</v>
      </c>
      <c r="B322" s="4" t="s">
        <v>432</v>
      </c>
      <c r="C322" s="3" t="s">
        <v>1039</v>
      </c>
      <c r="D322" s="3" t="s">
        <v>65</v>
      </c>
      <c r="E322" s="4" t="s">
        <v>269</v>
      </c>
      <c r="F322" s="4" t="s">
        <v>842</v>
      </c>
      <c r="G322" s="3" t="s">
        <v>301</v>
      </c>
      <c r="H322" s="14" t="s">
        <v>48</v>
      </c>
      <c r="I322" s="14">
        <v>225</v>
      </c>
      <c r="J322" s="4" t="str">
        <f t="shared" si="3"/>
        <v>KR13-012</v>
      </c>
      <c r="K322" s="4" t="s">
        <v>269</v>
      </c>
      <c r="L322" s="20" t="s">
        <v>441</v>
      </c>
      <c r="M322" s="3" t="s">
        <v>69</v>
      </c>
      <c r="N322" s="3">
        <v>2020</v>
      </c>
      <c r="O322" s="5"/>
      <c r="P322" s="64">
        <v>230000</v>
      </c>
      <c r="Q322" s="3" t="s">
        <v>214</v>
      </c>
      <c r="R322" s="14" t="s">
        <v>1487</v>
      </c>
      <c r="S322" s="3"/>
    </row>
    <row r="323" spans="1:19" x14ac:dyDescent="0.25">
      <c r="A323" s="14">
        <v>321</v>
      </c>
      <c r="B323" s="4" t="s">
        <v>432</v>
      </c>
      <c r="C323" s="3" t="s">
        <v>1039</v>
      </c>
      <c r="D323" s="3" t="s">
        <v>65</v>
      </c>
      <c r="E323" s="4" t="s">
        <v>269</v>
      </c>
      <c r="F323" s="4" t="s">
        <v>842</v>
      </c>
      <c r="G323" s="3" t="s">
        <v>301</v>
      </c>
      <c r="H323" s="14" t="s">
        <v>49</v>
      </c>
      <c r="I323" s="14">
        <v>226</v>
      </c>
      <c r="J323" s="4" t="str">
        <f t="shared" si="3"/>
        <v>KR13-013</v>
      </c>
      <c r="K323" s="4" t="s">
        <v>269</v>
      </c>
      <c r="L323" s="20" t="s">
        <v>441</v>
      </c>
      <c r="M323" s="3" t="s">
        <v>69</v>
      </c>
      <c r="N323" s="3">
        <v>2020</v>
      </c>
      <c r="O323" s="5"/>
      <c r="P323" s="64">
        <v>230000</v>
      </c>
      <c r="Q323" s="3" t="s">
        <v>214</v>
      </c>
      <c r="R323" s="14" t="s">
        <v>1488</v>
      </c>
      <c r="S323" s="3"/>
    </row>
    <row r="324" spans="1:19" x14ac:dyDescent="0.25">
      <c r="A324" s="14">
        <v>322</v>
      </c>
      <c r="B324" s="4" t="s">
        <v>432</v>
      </c>
      <c r="C324" s="3" t="s">
        <v>1039</v>
      </c>
      <c r="D324" s="3" t="s">
        <v>65</v>
      </c>
      <c r="E324" s="4" t="s">
        <v>269</v>
      </c>
      <c r="F324" s="4" t="s">
        <v>842</v>
      </c>
      <c r="G324" s="3" t="s">
        <v>301</v>
      </c>
      <c r="H324" s="14" t="s">
        <v>50</v>
      </c>
      <c r="I324" s="14">
        <v>227</v>
      </c>
      <c r="J324" s="4" t="str">
        <f t="shared" si="3"/>
        <v>KR13-014</v>
      </c>
      <c r="K324" s="4" t="s">
        <v>269</v>
      </c>
      <c r="L324" s="20" t="s">
        <v>441</v>
      </c>
      <c r="M324" s="3" t="s">
        <v>69</v>
      </c>
      <c r="N324" s="3">
        <v>2020</v>
      </c>
      <c r="O324" s="5"/>
      <c r="P324" s="64">
        <v>230000</v>
      </c>
      <c r="Q324" s="3" t="s">
        <v>214</v>
      </c>
      <c r="R324" s="14" t="s">
        <v>1489</v>
      </c>
      <c r="S324" s="3"/>
    </row>
    <row r="325" spans="1:19" x14ac:dyDescent="0.25">
      <c r="A325" s="14">
        <v>323</v>
      </c>
      <c r="B325" s="4" t="s">
        <v>432</v>
      </c>
      <c r="C325" s="3" t="s">
        <v>1039</v>
      </c>
      <c r="D325" s="3" t="s">
        <v>65</v>
      </c>
      <c r="E325" s="4" t="s">
        <v>269</v>
      </c>
      <c r="F325" s="4" t="s">
        <v>842</v>
      </c>
      <c r="G325" s="3" t="s">
        <v>301</v>
      </c>
      <c r="H325" s="14" t="s">
        <v>51</v>
      </c>
      <c r="I325" s="14">
        <v>228</v>
      </c>
      <c r="J325" s="4" t="str">
        <f t="shared" si="3"/>
        <v>KR13-015</v>
      </c>
      <c r="K325" s="4" t="s">
        <v>269</v>
      </c>
      <c r="L325" s="20" t="s">
        <v>441</v>
      </c>
      <c r="M325" s="3" t="s">
        <v>69</v>
      </c>
      <c r="N325" s="3">
        <v>2020</v>
      </c>
      <c r="O325" s="5"/>
      <c r="P325" s="64">
        <v>230000</v>
      </c>
      <c r="Q325" s="3" t="s">
        <v>214</v>
      </c>
      <c r="R325" s="14" t="s">
        <v>1490</v>
      </c>
      <c r="S325" s="3"/>
    </row>
    <row r="326" spans="1:19" x14ac:dyDescent="0.25">
      <c r="A326" s="14">
        <v>324</v>
      </c>
      <c r="B326" s="4" t="s">
        <v>432</v>
      </c>
      <c r="C326" s="3" t="s">
        <v>1039</v>
      </c>
      <c r="D326" s="3" t="s">
        <v>65</v>
      </c>
      <c r="E326" s="4" t="s">
        <v>269</v>
      </c>
      <c r="F326" s="4" t="s">
        <v>842</v>
      </c>
      <c r="G326" s="3" t="s">
        <v>301</v>
      </c>
      <c r="H326" s="14" t="s">
        <v>52</v>
      </c>
      <c r="I326" s="14">
        <v>229</v>
      </c>
      <c r="J326" s="4" t="str">
        <f t="shared" si="3"/>
        <v>KR13-016</v>
      </c>
      <c r="K326" s="4" t="s">
        <v>269</v>
      </c>
      <c r="L326" s="20" t="s">
        <v>441</v>
      </c>
      <c r="M326" s="3" t="s">
        <v>69</v>
      </c>
      <c r="N326" s="3">
        <v>2020</v>
      </c>
      <c r="O326" s="5"/>
      <c r="P326" s="64">
        <v>230000</v>
      </c>
      <c r="Q326" s="3" t="s">
        <v>214</v>
      </c>
      <c r="R326" s="14" t="s">
        <v>1491</v>
      </c>
      <c r="S326" s="3"/>
    </row>
    <row r="327" spans="1:19" x14ac:dyDescent="0.25">
      <c r="A327" s="14">
        <v>325</v>
      </c>
      <c r="B327" s="4" t="s">
        <v>432</v>
      </c>
      <c r="C327" s="3" t="s">
        <v>1039</v>
      </c>
      <c r="D327" s="3" t="s">
        <v>65</v>
      </c>
      <c r="E327" s="4" t="s">
        <v>269</v>
      </c>
      <c r="F327" s="4" t="s">
        <v>842</v>
      </c>
      <c r="G327" s="3" t="s">
        <v>301</v>
      </c>
      <c r="H327" s="14" t="s">
        <v>53</v>
      </c>
      <c r="I327" s="14">
        <v>230</v>
      </c>
      <c r="J327" s="4" t="str">
        <f t="shared" si="3"/>
        <v>KR13-017</v>
      </c>
      <c r="K327" s="4" t="s">
        <v>269</v>
      </c>
      <c r="L327" s="20" t="s">
        <v>441</v>
      </c>
      <c r="M327" s="3" t="s">
        <v>69</v>
      </c>
      <c r="N327" s="3">
        <v>2020</v>
      </c>
      <c r="O327" s="5"/>
      <c r="P327" s="64">
        <v>230000</v>
      </c>
      <c r="Q327" s="3" t="s">
        <v>214</v>
      </c>
      <c r="R327" s="14" t="s">
        <v>1492</v>
      </c>
      <c r="S327" s="3"/>
    </row>
    <row r="328" spans="1:19" x14ac:dyDescent="0.25">
      <c r="A328" s="14">
        <v>326</v>
      </c>
      <c r="B328" s="4" t="s">
        <v>432</v>
      </c>
      <c r="C328" s="3" t="s">
        <v>1039</v>
      </c>
      <c r="D328" s="3" t="s">
        <v>65</v>
      </c>
      <c r="E328" s="4" t="s">
        <v>269</v>
      </c>
      <c r="F328" s="4" t="s">
        <v>842</v>
      </c>
      <c r="G328" s="3" t="s">
        <v>301</v>
      </c>
      <c r="H328" s="14" t="s">
        <v>54</v>
      </c>
      <c r="I328" s="14">
        <v>231</v>
      </c>
      <c r="J328" s="4" t="str">
        <f t="shared" si="3"/>
        <v>KR13-018</v>
      </c>
      <c r="K328" s="4" t="s">
        <v>269</v>
      </c>
      <c r="L328" s="20" t="s">
        <v>441</v>
      </c>
      <c r="M328" s="3" t="s">
        <v>69</v>
      </c>
      <c r="N328" s="3">
        <v>2020</v>
      </c>
      <c r="O328" s="5"/>
      <c r="P328" s="64">
        <v>230000</v>
      </c>
      <c r="Q328" s="3" t="s">
        <v>214</v>
      </c>
      <c r="R328" s="14" t="s">
        <v>1493</v>
      </c>
      <c r="S328" s="3"/>
    </row>
    <row r="329" spans="1:19" x14ac:dyDescent="0.25">
      <c r="A329" s="14">
        <v>327</v>
      </c>
      <c r="B329" s="4" t="s">
        <v>432</v>
      </c>
      <c r="C329" s="3" t="s">
        <v>1039</v>
      </c>
      <c r="D329" s="3" t="s">
        <v>65</v>
      </c>
      <c r="E329" s="4" t="s">
        <v>269</v>
      </c>
      <c r="F329" s="4" t="s">
        <v>842</v>
      </c>
      <c r="G329" s="3" t="s">
        <v>301</v>
      </c>
      <c r="H329" s="14" t="s">
        <v>55</v>
      </c>
      <c r="I329" s="14">
        <v>232</v>
      </c>
      <c r="J329" s="4" t="str">
        <f t="shared" si="3"/>
        <v>KR13-019</v>
      </c>
      <c r="K329" s="4" t="s">
        <v>269</v>
      </c>
      <c r="L329" s="20" t="s">
        <v>441</v>
      </c>
      <c r="M329" s="3" t="s">
        <v>69</v>
      </c>
      <c r="N329" s="3">
        <v>2020</v>
      </c>
      <c r="O329" s="5"/>
      <c r="P329" s="64">
        <v>230000</v>
      </c>
      <c r="Q329" s="3" t="s">
        <v>214</v>
      </c>
      <c r="R329" s="14" t="s">
        <v>1494</v>
      </c>
      <c r="S329" s="3"/>
    </row>
    <row r="330" spans="1:19" x14ac:dyDescent="0.25">
      <c r="A330" s="14">
        <v>328</v>
      </c>
      <c r="B330" s="4" t="s">
        <v>432</v>
      </c>
      <c r="C330" s="3" t="s">
        <v>1039</v>
      </c>
      <c r="D330" s="3" t="s">
        <v>65</v>
      </c>
      <c r="E330" s="4" t="s">
        <v>269</v>
      </c>
      <c r="F330" s="4" t="s">
        <v>842</v>
      </c>
      <c r="G330" s="3" t="s">
        <v>301</v>
      </c>
      <c r="H330" s="14" t="s">
        <v>56</v>
      </c>
      <c r="I330" s="14">
        <v>233</v>
      </c>
      <c r="J330" s="4" t="str">
        <f t="shared" si="3"/>
        <v>KR13-020</v>
      </c>
      <c r="K330" s="4" t="s">
        <v>269</v>
      </c>
      <c r="L330" s="20" t="s">
        <v>441</v>
      </c>
      <c r="M330" s="3" t="s">
        <v>69</v>
      </c>
      <c r="N330" s="3">
        <v>2020</v>
      </c>
      <c r="O330" s="5"/>
      <c r="P330" s="64">
        <v>230000</v>
      </c>
      <c r="Q330" s="3" t="s">
        <v>214</v>
      </c>
      <c r="R330" s="14" t="s">
        <v>1495</v>
      </c>
      <c r="S330" s="3"/>
    </row>
    <row r="331" spans="1:19" x14ac:dyDescent="0.25">
      <c r="A331" s="14">
        <v>329</v>
      </c>
      <c r="B331" s="4" t="s">
        <v>432</v>
      </c>
      <c r="C331" s="3" t="s">
        <v>1039</v>
      </c>
      <c r="D331" s="3" t="s">
        <v>65</v>
      </c>
      <c r="E331" s="4" t="s">
        <v>269</v>
      </c>
      <c r="F331" s="4" t="s">
        <v>842</v>
      </c>
      <c r="G331" s="3" t="s">
        <v>301</v>
      </c>
      <c r="H331" s="14" t="s">
        <v>57</v>
      </c>
      <c r="I331" s="14">
        <v>234</v>
      </c>
      <c r="J331" s="4" t="str">
        <f t="shared" si="3"/>
        <v>KR13-021</v>
      </c>
      <c r="K331" s="4" t="s">
        <v>269</v>
      </c>
      <c r="L331" s="20" t="s">
        <v>441</v>
      </c>
      <c r="M331" s="3" t="s">
        <v>69</v>
      </c>
      <c r="N331" s="3">
        <v>2020</v>
      </c>
      <c r="O331" s="5"/>
      <c r="P331" s="64">
        <v>230000</v>
      </c>
      <c r="Q331" s="3" t="s">
        <v>214</v>
      </c>
      <c r="R331" s="14" t="s">
        <v>1496</v>
      </c>
      <c r="S331" s="3"/>
    </row>
    <row r="332" spans="1:19" x14ac:dyDescent="0.25">
      <c r="A332" s="14">
        <v>330</v>
      </c>
      <c r="B332" s="4" t="s">
        <v>772</v>
      </c>
      <c r="C332" s="3" t="s">
        <v>1038</v>
      </c>
      <c r="D332" s="3" t="s">
        <v>65</v>
      </c>
      <c r="E332" s="4" t="s">
        <v>206</v>
      </c>
      <c r="F332" s="4" t="s">
        <v>836</v>
      </c>
      <c r="G332" s="3" t="s">
        <v>376</v>
      </c>
      <c r="H332" s="14" t="s">
        <v>37</v>
      </c>
      <c r="I332" s="14">
        <v>235</v>
      </c>
      <c r="J332" s="4" t="str">
        <f t="shared" si="3"/>
        <v>KR14-001</v>
      </c>
      <c r="K332" s="4" t="s">
        <v>206</v>
      </c>
      <c r="L332" s="3" t="s">
        <v>205</v>
      </c>
      <c r="M332" s="3" t="s">
        <v>69</v>
      </c>
      <c r="N332" s="3">
        <v>2019</v>
      </c>
      <c r="O332" s="3"/>
      <c r="P332" s="64">
        <v>220000</v>
      </c>
      <c r="Q332" s="3" t="s">
        <v>214</v>
      </c>
      <c r="R332" s="14" t="s">
        <v>1425</v>
      </c>
      <c r="S332" s="3"/>
    </row>
    <row r="333" spans="1:19" s="130" customFormat="1" x14ac:dyDescent="0.25">
      <c r="A333" s="14">
        <v>331</v>
      </c>
      <c r="B333" s="125" t="s">
        <v>432</v>
      </c>
      <c r="C333" s="126" t="s">
        <v>1039</v>
      </c>
      <c r="D333" s="126" t="s">
        <v>65</v>
      </c>
      <c r="E333" s="125" t="s">
        <v>435</v>
      </c>
      <c r="F333" s="133" t="s">
        <v>1897</v>
      </c>
      <c r="G333" s="126" t="s">
        <v>936</v>
      </c>
      <c r="H333" s="134" t="s">
        <v>37</v>
      </c>
      <c r="I333" s="14">
        <v>236</v>
      </c>
      <c r="J333" s="4" t="str">
        <f t="shared" si="3"/>
        <v>KR15-001</v>
      </c>
      <c r="K333" s="125" t="s">
        <v>435</v>
      </c>
      <c r="L333" s="127" t="s">
        <v>1900</v>
      </c>
      <c r="M333" s="126" t="s">
        <v>69</v>
      </c>
      <c r="N333" s="127" t="s">
        <v>1901</v>
      </c>
      <c r="O333" s="128"/>
      <c r="P333" s="135">
        <v>700000</v>
      </c>
      <c r="Q333" s="131" t="s">
        <v>1902</v>
      </c>
      <c r="R333" s="124" t="s">
        <v>1906</v>
      </c>
      <c r="S333" s="128"/>
    </row>
    <row r="334" spans="1:19" s="130" customFormat="1" x14ac:dyDescent="0.25">
      <c r="A334" s="14">
        <v>332</v>
      </c>
      <c r="B334" s="125" t="s">
        <v>432</v>
      </c>
      <c r="C334" s="126" t="s">
        <v>1039</v>
      </c>
      <c r="D334" s="126" t="s">
        <v>65</v>
      </c>
      <c r="E334" s="125" t="s">
        <v>435</v>
      </c>
      <c r="F334" s="133" t="s">
        <v>1897</v>
      </c>
      <c r="G334" s="126" t="s">
        <v>936</v>
      </c>
      <c r="H334" s="134" t="s">
        <v>38</v>
      </c>
      <c r="I334" s="14">
        <v>237</v>
      </c>
      <c r="J334" s="4" t="str">
        <f t="shared" si="3"/>
        <v>KR15-002</v>
      </c>
      <c r="K334" s="125" t="s">
        <v>435</v>
      </c>
      <c r="L334" s="127" t="s">
        <v>1900</v>
      </c>
      <c r="M334" s="126" t="s">
        <v>69</v>
      </c>
      <c r="N334" s="127" t="s">
        <v>1901</v>
      </c>
      <c r="O334" s="128"/>
      <c r="P334" s="135">
        <v>700000</v>
      </c>
      <c r="Q334" s="131" t="s">
        <v>1902</v>
      </c>
      <c r="R334" s="124" t="s">
        <v>1922</v>
      </c>
      <c r="S334" s="128"/>
    </row>
    <row r="335" spans="1:19" s="130" customFormat="1" x14ac:dyDescent="0.25">
      <c r="A335" s="14">
        <v>333</v>
      </c>
      <c r="B335" s="125" t="s">
        <v>432</v>
      </c>
      <c r="C335" s="126" t="s">
        <v>1039</v>
      </c>
      <c r="D335" s="126" t="s">
        <v>65</v>
      </c>
      <c r="E335" s="125" t="s">
        <v>435</v>
      </c>
      <c r="F335" s="133" t="s">
        <v>1897</v>
      </c>
      <c r="G335" s="126" t="s">
        <v>936</v>
      </c>
      <c r="H335" s="134" t="s">
        <v>39</v>
      </c>
      <c r="I335" s="14">
        <v>238</v>
      </c>
      <c r="J335" s="4" t="str">
        <f t="shared" si="3"/>
        <v>KR15-003</v>
      </c>
      <c r="K335" s="125" t="s">
        <v>435</v>
      </c>
      <c r="L335" s="127" t="s">
        <v>1900</v>
      </c>
      <c r="M335" s="126" t="s">
        <v>69</v>
      </c>
      <c r="N335" s="127" t="s">
        <v>1901</v>
      </c>
      <c r="O335" s="128"/>
      <c r="P335" s="135">
        <v>700000</v>
      </c>
      <c r="Q335" s="131" t="s">
        <v>1902</v>
      </c>
      <c r="R335" s="124" t="s">
        <v>1907</v>
      </c>
      <c r="S335" s="128"/>
    </row>
    <row r="336" spans="1:19" s="130" customFormat="1" x14ac:dyDescent="0.25">
      <c r="A336" s="14">
        <v>334</v>
      </c>
      <c r="B336" s="125" t="s">
        <v>432</v>
      </c>
      <c r="C336" s="126" t="s">
        <v>1039</v>
      </c>
      <c r="D336" s="126" t="s">
        <v>65</v>
      </c>
      <c r="E336" s="125" t="s">
        <v>435</v>
      </c>
      <c r="F336" s="133" t="s">
        <v>1897</v>
      </c>
      <c r="G336" s="126" t="s">
        <v>936</v>
      </c>
      <c r="H336" s="134" t="s">
        <v>40</v>
      </c>
      <c r="I336" s="14">
        <v>239</v>
      </c>
      <c r="J336" s="4" t="str">
        <f t="shared" si="3"/>
        <v>KR15-004</v>
      </c>
      <c r="K336" s="125" t="s">
        <v>435</v>
      </c>
      <c r="L336" s="127" t="s">
        <v>1900</v>
      </c>
      <c r="M336" s="126" t="s">
        <v>69</v>
      </c>
      <c r="N336" s="127" t="s">
        <v>1901</v>
      </c>
      <c r="O336" s="128"/>
      <c r="P336" s="135">
        <v>700000</v>
      </c>
      <c r="Q336" s="131" t="s">
        <v>1902</v>
      </c>
      <c r="R336" s="124" t="s">
        <v>1908</v>
      </c>
      <c r="S336" s="128"/>
    </row>
    <row r="337" spans="1:19" s="130" customFormat="1" x14ac:dyDescent="0.25">
      <c r="A337" s="14">
        <v>335</v>
      </c>
      <c r="B337" s="125" t="s">
        <v>432</v>
      </c>
      <c r="C337" s="126" t="s">
        <v>1039</v>
      </c>
      <c r="D337" s="126" t="s">
        <v>65</v>
      </c>
      <c r="E337" s="125" t="s">
        <v>435</v>
      </c>
      <c r="F337" s="133" t="s">
        <v>1897</v>
      </c>
      <c r="G337" s="126" t="s">
        <v>936</v>
      </c>
      <c r="H337" s="134" t="s">
        <v>41</v>
      </c>
      <c r="I337" s="14">
        <v>240</v>
      </c>
      <c r="J337" s="4" t="str">
        <f t="shared" si="3"/>
        <v>KR15-005</v>
      </c>
      <c r="K337" s="125" t="s">
        <v>435</v>
      </c>
      <c r="L337" s="127" t="s">
        <v>1900</v>
      </c>
      <c r="M337" s="126" t="s">
        <v>69</v>
      </c>
      <c r="N337" s="127" t="s">
        <v>1901</v>
      </c>
      <c r="O337" s="128"/>
      <c r="P337" s="135">
        <v>700000</v>
      </c>
      <c r="Q337" s="131" t="s">
        <v>1902</v>
      </c>
      <c r="R337" s="124" t="s">
        <v>1909</v>
      </c>
      <c r="S337" s="128"/>
    </row>
    <row r="338" spans="1:19" s="130" customFormat="1" x14ac:dyDescent="0.25">
      <c r="A338" s="14">
        <v>336</v>
      </c>
      <c r="B338" s="125" t="s">
        <v>432</v>
      </c>
      <c r="C338" s="126" t="s">
        <v>1039</v>
      </c>
      <c r="D338" s="126" t="s">
        <v>65</v>
      </c>
      <c r="E338" s="125" t="s">
        <v>435</v>
      </c>
      <c r="F338" s="133" t="s">
        <v>1897</v>
      </c>
      <c r="G338" s="126" t="s">
        <v>936</v>
      </c>
      <c r="H338" s="134" t="s">
        <v>42</v>
      </c>
      <c r="I338" s="14">
        <v>241</v>
      </c>
      <c r="J338" s="4" t="str">
        <f t="shared" si="3"/>
        <v>KR15-006</v>
      </c>
      <c r="K338" s="125" t="s">
        <v>435</v>
      </c>
      <c r="L338" s="127" t="s">
        <v>1900</v>
      </c>
      <c r="M338" s="126" t="s">
        <v>69</v>
      </c>
      <c r="N338" s="127" t="s">
        <v>1901</v>
      </c>
      <c r="O338" s="128"/>
      <c r="P338" s="135">
        <v>700000</v>
      </c>
      <c r="Q338" s="131" t="s">
        <v>1902</v>
      </c>
      <c r="R338" s="124" t="s">
        <v>1910</v>
      </c>
      <c r="S338" s="128"/>
    </row>
    <row r="339" spans="1:19" s="130" customFormat="1" x14ac:dyDescent="0.25">
      <c r="A339" s="14">
        <v>337</v>
      </c>
      <c r="B339" s="125" t="s">
        <v>432</v>
      </c>
      <c r="C339" s="126" t="s">
        <v>1039</v>
      </c>
      <c r="D339" s="126" t="s">
        <v>65</v>
      </c>
      <c r="E339" s="125" t="s">
        <v>435</v>
      </c>
      <c r="F339" s="133" t="s">
        <v>1897</v>
      </c>
      <c r="G339" s="126" t="s">
        <v>936</v>
      </c>
      <c r="H339" s="134" t="s">
        <v>43</v>
      </c>
      <c r="I339" s="14">
        <v>242</v>
      </c>
      <c r="J339" s="4" t="str">
        <f t="shared" si="3"/>
        <v>KR15-007</v>
      </c>
      <c r="K339" s="125" t="s">
        <v>435</v>
      </c>
      <c r="L339" s="127" t="s">
        <v>1900</v>
      </c>
      <c r="M339" s="126" t="s">
        <v>69</v>
      </c>
      <c r="N339" s="127" t="s">
        <v>1901</v>
      </c>
      <c r="O339" s="128"/>
      <c r="P339" s="135">
        <v>700000</v>
      </c>
      <c r="Q339" s="131" t="s">
        <v>1902</v>
      </c>
      <c r="R339" s="124" t="s">
        <v>1911</v>
      </c>
      <c r="S339" s="128"/>
    </row>
    <row r="340" spans="1:19" s="130" customFormat="1" x14ac:dyDescent="0.25">
      <c r="A340" s="14">
        <v>338</v>
      </c>
      <c r="B340" s="125" t="s">
        <v>432</v>
      </c>
      <c r="C340" s="126" t="s">
        <v>1039</v>
      </c>
      <c r="D340" s="126" t="s">
        <v>65</v>
      </c>
      <c r="E340" s="125" t="s">
        <v>435</v>
      </c>
      <c r="F340" s="133" t="s">
        <v>1897</v>
      </c>
      <c r="G340" s="126" t="s">
        <v>936</v>
      </c>
      <c r="H340" s="134" t="s">
        <v>44</v>
      </c>
      <c r="I340" s="14">
        <v>243</v>
      </c>
      <c r="J340" s="4" t="str">
        <f t="shared" si="3"/>
        <v>KR15-008</v>
      </c>
      <c r="K340" s="125" t="s">
        <v>435</v>
      </c>
      <c r="L340" s="127" t="s">
        <v>1900</v>
      </c>
      <c r="M340" s="126" t="s">
        <v>69</v>
      </c>
      <c r="N340" s="127" t="s">
        <v>1901</v>
      </c>
      <c r="O340" s="128"/>
      <c r="P340" s="135">
        <v>700000</v>
      </c>
      <c r="Q340" s="131" t="s">
        <v>1902</v>
      </c>
      <c r="R340" s="124" t="s">
        <v>1912</v>
      </c>
      <c r="S340" s="128"/>
    </row>
    <row r="341" spans="1:19" s="130" customFormat="1" x14ac:dyDescent="0.25">
      <c r="A341" s="14">
        <v>339</v>
      </c>
      <c r="B341" s="125" t="s">
        <v>432</v>
      </c>
      <c r="C341" s="126" t="s">
        <v>1039</v>
      </c>
      <c r="D341" s="126" t="s">
        <v>65</v>
      </c>
      <c r="E341" s="125" t="s">
        <v>435</v>
      </c>
      <c r="F341" s="133" t="s">
        <v>1897</v>
      </c>
      <c r="G341" s="126" t="s">
        <v>936</v>
      </c>
      <c r="H341" s="134" t="s">
        <v>45</v>
      </c>
      <c r="I341" s="14">
        <v>244</v>
      </c>
      <c r="J341" s="4" t="str">
        <f t="shared" si="3"/>
        <v>KR15-009</v>
      </c>
      <c r="K341" s="125" t="s">
        <v>435</v>
      </c>
      <c r="L341" s="127" t="s">
        <v>1900</v>
      </c>
      <c r="M341" s="126" t="s">
        <v>69</v>
      </c>
      <c r="N341" s="127" t="s">
        <v>1901</v>
      </c>
      <c r="O341" s="128"/>
      <c r="P341" s="135">
        <v>700000</v>
      </c>
      <c r="Q341" s="131" t="s">
        <v>1902</v>
      </c>
      <c r="R341" s="124" t="s">
        <v>1913</v>
      </c>
      <c r="S341" s="128"/>
    </row>
    <row r="342" spans="1:19" s="130" customFormat="1" x14ac:dyDescent="0.25">
      <c r="A342" s="14">
        <v>340</v>
      </c>
      <c r="B342" s="125" t="s">
        <v>432</v>
      </c>
      <c r="C342" s="126" t="s">
        <v>1039</v>
      </c>
      <c r="D342" s="126" t="s">
        <v>65</v>
      </c>
      <c r="E342" s="125" t="s">
        <v>435</v>
      </c>
      <c r="F342" s="133" t="s">
        <v>1897</v>
      </c>
      <c r="G342" s="126" t="s">
        <v>936</v>
      </c>
      <c r="H342" s="134" t="s">
        <v>46</v>
      </c>
      <c r="I342" s="14">
        <v>245</v>
      </c>
      <c r="J342" s="4" t="str">
        <f t="shared" si="3"/>
        <v>KR15-010</v>
      </c>
      <c r="K342" s="125" t="s">
        <v>435</v>
      </c>
      <c r="L342" s="127" t="s">
        <v>1900</v>
      </c>
      <c r="M342" s="126" t="s">
        <v>69</v>
      </c>
      <c r="N342" s="127" t="s">
        <v>1901</v>
      </c>
      <c r="O342" s="128"/>
      <c r="P342" s="135">
        <v>700000</v>
      </c>
      <c r="Q342" s="131" t="s">
        <v>1902</v>
      </c>
      <c r="R342" s="124" t="s">
        <v>1914</v>
      </c>
      <c r="S342" s="128"/>
    </row>
    <row r="343" spans="1:19" s="130" customFormat="1" x14ac:dyDescent="0.25">
      <c r="A343" s="14">
        <v>341</v>
      </c>
      <c r="B343" s="125" t="s">
        <v>432</v>
      </c>
      <c r="C343" s="126" t="s">
        <v>1039</v>
      </c>
      <c r="D343" s="126" t="s">
        <v>65</v>
      </c>
      <c r="E343" s="125" t="s">
        <v>435</v>
      </c>
      <c r="F343" s="133" t="s">
        <v>1897</v>
      </c>
      <c r="G343" s="126" t="s">
        <v>936</v>
      </c>
      <c r="H343" s="134" t="s">
        <v>47</v>
      </c>
      <c r="I343" s="14">
        <v>246</v>
      </c>
      <c r="J343" s="4" t="str">
        <f t="shared" si="3"/>
        <v>KR15-011</v>
      </c>
      <c r="K343" s="125" t="s">
        <v>435</v>
      </c>
      <c r="L343" s="127" t="s">
        <v>1900</v>
      </c>
      <c r="M343" s="126" t="s">
        <v>69</v>
      </c>
      <c r="N343" s="127" t="s">
        <v>1901</v>
      </c>
      <c r="O343" s="128"/>
      <c r="P343" s="135">
        <v>700000</v>
      </c>
      <c r="Q343" s="131" t="s">
        <v>1902</v>
      </c>
      <c r="R343" s="124" t="s">
        <v>1915</v>
      </c>
      <c r="S343" s="128"/>
    </row>
    <row r="344" spans="1:19" s="130" customFormat="1" x14ac:dyDescent="0.25">
      <c r="A344" s="14">
        <v>342</v>
      </c>
      <c r="B344" s="125" t="s">
        <v>432</v>
      </c>
      <c r="C344" s="126" t="s">
        <v>1039</v>
      </c>
      <c r="D344" s="126" t="s">
        <v>65</v>
      </c>
      <c r="E344" s="125" t="s">
        <v>435</v>
      </c>
      <c r="F344" s="133" t="s">
        <v>1897</v>
      </c>
      <c r="G344" s="126" t="s">
        <v>936</v>
      </c>
      <c r="H344" s="134" t="s">
        <v>48</v>
      </c>
      <c r="I344" s="14">
        <v>247</v>
      </c>
      <c r="J344" s="4" t="str">
        <f t="shared" si="3"/>
        <v>KR15-012</v>
      </c>
      <c r="K344" s="125" t="s">
        <v>435</v>
      </c>
      <c r="L344" s="127" t="s">
        <v>1900</v>
      </c>
      <c r="M344" s="126" t="s">
        <v>69</v>
      </c>
      <c r="N344" s="127" t="s">
        <v>1901</v>
      </c>
      <c r="O344" s="128"/>
      <c r="P344" s="135">
        <v>700000</v>
      </c>
      <c r="Q344" s="131" t="s">
        <v>1902</v>
      </c>
      <c r="R344" s="124" t="s">
        <v>1916</v>
      </c>
      <c r="S344" s="128"/>
    </row>
    <row r="345" spans="1:19" s="130" customFormat="1" x14ac:dyDescent="0.25">
      <c r="A345" s="14">
        <v>343</v>
      </c>
      <c r="B345" s="125" t="s">
        <v>432</v>
      </c>
      <c r="C345" s="126" t="s">
        <v>1039</v>
      </c>
      <c r="D345" s="126" t="s">
        <v>65</v>
      </c>
      <c r="E345" s="125" t="s">
        <v>435</v>
      </c>
      <c r="F345" s="133" t="s">
        <v>1897</v>
      </c>
      <c r="G345" s="126" t="s">
        <v>936</v>
      </c>
      <c r="H345" s="134" t="s">
        <v>49</v>
      </c>
      <c r="I345" s="14">
        <v>248</v>
      </c>
      <c r="J345" s="4" t="str">
        <f t="shared" si="3"/>
        <v>KR15-013</v>
      </c>
      <c r="K345" s="125" t="s">
        <v>435</v>
      </c>
      <c r="L345" s="127" t="s">
        <v>1900</v>
      </c>
      <c r="M345" s="126" t="s">
        <v>69</v>
      </c>
      <c r="N345" s="127" t="s">
        <v>1901</v>
      </c>
      <c r="O345" s="128"/>
      <c r="P345" s="135">
        <v>700000</v>
      </c>
      <c r="Q345" s="131" t="s">
        <v>1902</v>
      </c>
      <c r="R345" s="124" t="s">
        <v>1917</v>
      </c>
      <c r="S345" s="128"/>
    </row>
    <row r="346" spans="1:19" s="130" customFormat="1" x14ac:dyDescent="0.25">
      <c r="A346" s="14">
        <v>344</v>
      </c>
      <c r="B346" s="125" t="s">
        <v>432</v>
      </c>
      <c r="C346" s="126" t="s">
        <v>1039</v>
      </c>
      <c r="D346" s="126" t="s">
        <v>65</v>
      </c>
      <c r="E346" s="125" t="s">
        <v>435</v>
      </c>
      <c r="F346" s="133" t="s">
        <v>1897</v>
      </c>
      <c r="G346" s="126" t="s">
        <v>936</v>
      </c>
      <c r="H346" s="134" t="s">
        <v>50</v>
      </c>
      <c r="I346" s="14">
        <v>249</v>
      </c>
      <c r="J346" s="4" t="str">
        <f t="shared" si="3"/>
        <v>KR15-014</v>
      </c>
      <c r="K346" s="125" t="s">
        <v>435</v>
      </c>
      <c r="L346" s="127" t="s">
        <v>1900</v>
      </c>
      <c r="M346" s="126" t="s">
        <v>69</v>
      </c>
      <c r="N346" s="127" t="s">
        <v>1901</v>
      </c>
      <c r="O346" s="128"/>
      <c r="P346" s="135">
        <v>700000</v>
      </c>
      <c r="Q346" s="131" t="s">
        <v>1902</v>
      </c>
      <c r="R346" s="124" t="s">
        <v>1918</v>
      </c>
      <c r="S346" s="128"/>
    </row>
    <row r="347" spans="1:19" s="130" customFormat="1" x14ac:dyDescent="0.25">
      <c r="A347" s="14">
        <v>345</v>
      </c>
      <c r="B347" s="125" t="s">
        <v>432</v>
      </c>
      <c r="C347" s="126" t="s">
        <v>1039</v>
      </c>
      <c r="D347" s="126" t="s">
        <v>65</v>
      </c>
      <c r="E347" s="125" t="s">
        <v>435</v>
      </c>
      <c r="F347" s="133" t="s">
        <v>1897</v>
      </c>
      <c r="G347" s="126" t="s">
        <v>936</v>
      </c>
      <c r="H347" s="134" t="s">
        <v>51</v>
      </c>
      <c r="I347" s="14">
        <v>250</v>
      </c>
      <c r="J347" s="4" t="str">
        <f t="shared" si="3"/>
        <v>KR15-015</v>
      </c>
      <c r="K347" s="125" t="s">
        <v>435</v>
      </c>
      <c r="L347" s="127" t="s">
        <v>1900</v>
      </c>
      <c r="M347" s="126" t="s">
        <v>69</v>
      </c>
      <c r="N347" s="127" t="s">
        <v>1901</v>
      </c>
      <c r="O347" s="128"/>
      <c r="P347" s="135">
        <v>700000</v>
      </c>
      <c r="Q347" s="131" t="s">
        <v>1902</v>
      </c>
      <c r="R347" s="124" t="s">
        <v>1919</v>
      </c>
      <c r="S347" s="128"/>
    </row>
    <row r="348" spans="1:19" s="130" customFormat="1" x14ac:dyDescent="0.25">
      <c r="A348" s="14">
        <v>346</v>
      </c>
      <c r="B348" s="125" t="s">
        <v>432</v>
      </c>
      <c r="C348" s="126" t="s">
        <v>1039</v>
      </c>
      <c r="D348" s="126" t="s">
        <v>65</v>
      </c>
      <c r="E348" s="125" t="s">
        <v>435</v>
      </c>
      <c r="F348" s="133" t="s">
        <v>1897</v>
      </c>
      <c r="G348" s="126" t="s">
        <v>936</v>
      </c>
      <c r="H348" s="134" t="s">
        <v>52</v>
      </c>
      <c r="I348" s="14">
        <v>251</v>
      </c>
      <c r="J348" s="4" t="str">
        <f t="shared" si="3"/>
        <v>KR15-016</v>
      </c>
      <c r="K348" s="125" t="s">
        <v>435</v>
      </c>
      <c r="L348" s="127" t="s">
        <v>1900</v>
      </c>
      <c r="M348" s="126" t="s">
        <v>69</v>
      </c>
      <c r="N348" s="127" t="s">
        <v>1901</v>
      </c>
      <c r="O348" s="128"/>
      <c r="P348" s="135">
        <v>700000</v>
      </c>
      <c r="Q348" s="131" t="s">
        <v>1902</v>
      </c>
      <c r="R348" s="124" t="s">
        <v>1920</v>
      </c>
      <c r="S348" s="128"/>
    </row>
    <row r="349" spans="1:19" s="130" customFormat="1" x14ac:dyDescent="0.25">
      <c r="A349" s="14">
        <v>347</v>
      </c>
      <c r="B349" s="125" t="s">
        <v>432</v>
      </c>
      <c r="C349" s="126" t="s">
        <v>1039</v>
      </c>
      <c r="D349" s="126" t="s">
        <v>65</v>
      </c>
      <c r="E349" s="125" t="s">
        <v>435</v>
      </c>
      <c r="F349" s="133" t="s">
        <v>1897</v>
      </c>
      <c r="G349" s="126" t="s">
        <v>936</v>
      </c>
      <c r="H349" s="134" t="s">
        <v>53</v>
      </c>
      <c r="I349" s="14">
        <v>252</v>
      </c>
      <c r="J349" s="4" t="str">
        <f t="shared" si="3"/>
        <v>KR15-017</v>
      </c>
      <c r="K349" s="125" t="s">
        <v>435</v>
      </c>
      <c r="L349" s="127" t="s">
        <v>1900</v>
      </c>
      <c r="M349" s="126" t="s">
        <v>69</v>
      </c>
      <c r="N349" s="127" t="s">
        <v>1901</v>
      </c>
      <c r="O349" s="128"/>
      <c r="P349" s="135">
        <v>700000</v>
      </c>
      <c r="Q349" s="131" t="s">
        <v>1902</v>
      </c>
      <c r="R349" s="124" t="s">
        <v>1921</v>
      </c>
      <c r="S349" s="128"/>
    </row>
    <row r="350" spans="1:19" s="130" customFormat="1" x14ac:dyDescent="0.25">
      <c r="A350" s="14">
        <v>348</v>
      </c>
      <c r="B350" s="125" t="s">
        <v>432</v>
      </c>
      <c r="C350" s="126" t="s">
        <v>1039</v>
      </c>
      <c r="D350" s="126" t="s">
        <v>65</v>
      </c>
      <c r="E350" s="125" t="s">
        <v>435</v>
      </c>
      <c r="F350" s="133" t="s">
        <v>1897</v>
      </c>
      <c r="G350" s="126" t="s">
        <v>936</v>
      </c>
      <c r="H350" s="134" t="s">
        <v>54</v>
      </c>
      <c r="I350" s="14">
        <v>253</v>
      </c>
      <c r="J350" s="4" t="str">
        <f t="shared" si="3"/>
        <v>KR15-018</v>
      </c>
      <c r="K350" s="125" t="s">
        <v>435</v>
      </c>
      <c r="L350" s="127" t="s">
        <v>1900</v>
      </c>
      <c r="M350" s="126" t="s">
        <v>69</v>
      </c>
      <c r="N350" s="127" t="s">
        <v>1901</v>
      </c>
      <c r="O350" s="128"/>
      <c r="P350" s="135">
        <v>700000</v>
      </c>
      <c r="Q350" s="131" t="s">
        <v>1902</v>
      </c>
      <c r="R350" s="124" t="s">
        <v>1923</v>
      </c>
      <c r="S350" s="128"/>
    </row>
    <row r="351" spans="1:19" s="130" customFormat="1" x14ac:dyDescent="0.25">
      <c r="A351" s="14">
        <v>349</v>
      </c>
      <c r="B351" s="125" t="s">
        <v>432</v>
      </c>
      <c r="C351" s="126" t="s">
        <v>1039</v>
      </c>
      <c r="D351" s="126" t="s">
        <v>65</v>
      </c>
      <c r="E351" s="125" t="s">
        <v>435</v>
      </c>
      <c r="F351" s="133" t="s">
        <v>1897</v>
      </c>
      <c r="G351" s="126" t="s">
        <v>936</v>
      </c>
      <c r="H351" s="134" t="s">
        <v>55</v>
      </c>
      <c r="I351" s="14">
        <v>254</v>
      </c>
      <c r="J351" s="4" t="str">
        <f t="shared" si="3"/>
        <v>KR15-019</v>
      </c>
      <c r="K351" s="125" t="s">
        <v>435</v>
      </c>
      <c r="L351" s="127" t="s">
        <v>1900</v>
      </c>
      <c r="M351" s="126" t="s">
        <v>69</v>
      </c>
      <c r="N351" s="127" t="s">
        <v>1901</v>
      </c>
      <c r="O351" s="128"/>
      <c r="P351" s="135">
        <v>700000</v>
      </c>
      <c r="Q351" s="131" t="s">
        <v>1902</v>
      </c>
      <c r="R351" s="124" t="s">
        <v>1924</v>
      </c>
      <c r="S351" s="128"/>
    </row>
    <row r="352" spans="1:19" s="130" customFormat="1" x14ac:dyDescent="0.25">
      <c r="A352" s="14">
        <v>350</v>
      </c>
      <c r="B352" s="125" t="s">
        <v>432</v>
      </c>
      <c r="C352" s="126" t="s">
        <v>1039</v>
      </c>
      <c r="D352" s="126" t="s">
        <v>65</v>
      </c>
      <c r="E352" s="125" t="s">
        <v>435</v>
      </c>
      <c r="F352" s="133" t="s">
        <v>1897</v>
      </c>
      <c r="G352" s="126" t="s">
        <v>936</v>
      </c>
      <c r="H352" s="134" t="s">
        <v>56</v>
      </c>
      <c r="I352" s="14">
        <v>255</v>
      </c>
      <c r="J352" s="4" t="str">
        <f t="shared" si="3"/>
        <v>KR15-020</v>
      </c>
      <c r="K352" s="125" t="s">
        <v>435</v>
      </c>
      <c r="L352" s="127" t="s">
        <v>1900</v>
      </c>
      <c r="M352" s="126" t="s">
        <v>69</v>
      </c>
      <c r="N352" s="127" t="s">
        <v>1901</v>
      </c>
      <c r="O352" s="128"/>
      <c r="P352" s="135">
        <v>700000</v>
      </c>
      <c r="Q352" s="131" t="s">
        <v>1902</v>
      </c>
      <c r="R352" s="124" t="s">
        <v>1925</v>
      </c>
      <c r="S352" s="128"/>
    </row>
  </sheetData>
  <phoneticPr fontId="6" type="noConversion"/>
  <conditionalFormatting sqref="P3:P352">
    <cfRule type="cellIs" dxfId="26" priority="2" operator="greaterThan">
      <formula>1000000</formula>
    </cfRule>
    <cfRule type="cellIs" dxfId="25" priority="3" operator="equal">
      <formula>"Rp1000000"</formula>
    </cfRule>
    <cfRule type="cellIs" dxfId="24" priority="4" operator="greaterThan">
      <formula>"Rp1000000"</formula>
    </cfRule>
  </conditionalFormatting>
  <conditionalFormatting sqref="R2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3:R35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9EA9E1-941A-4EC4-82C1-F404E99B22CD}">
  <dimension ref="B2:G4"/>
  <sheetViews>
    <sheetView workbookViewId="0">
      <selection activeCell="G8" sqref="G8"/>
    </sheetView>
  </sheetViews>
  <sheetFormatPr defaultRowHeight="15" x14ac:dyDescent="0.25"/>
  <cols>
    <col min="2" max="2" width="13.28515625" customWidth="1"/>
    <col min="3" max="3" width="15.140625" customWidth="1"/>
  </cols>
  <sheetData>
    <row r="2" spans="2:7" x14ac:dyDescent="0.25">
      <c r="B2" s="6" t="s">
        <v>373</v>
      </c>
      <c r="C2" s="30" t="str">
        <f>VLOOKUP($G$3,'KURSI (2)'!I2:L352,2,0)</f>
        <v>KR01-015</v>
      </c>
    </row>
    <row r="3" spans="2:7" x14ac:dyDescent="0.25">
      <c r="B3" s="6" t="s">
        <v>6</v>
      </c>
      <c r="C3" s="30" t="str">
        <f>VLOOKUP($G$3,'KURSI (2)'!I3:L353,3,0)</f>
        <v xml:space="preserve">KURSI STAFF </v>
      </c>
      <c r="G3" s="156">
        <v>15</v>
      </c>
    </row>
    <row r="4" spans="2:7" x14ac:dyDescent="0.25">
      <c r="B4" s="6" t="s">
        <v>934</v>
      </c>
      <c r="C4" s="30" t="str">
        <f>VLOOKUP($G$3,'KURSI (2)'!I2:L352,4,0)</f>
        <v>HRD-GA/OFFICE LT.2</v>
      </c>
      <c r="G4" s="156"/>
    </row>
  </sheetData>
  <mergeCells count="1">
    <mergeCell ref="G3:G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A0799-6C01-470B-ABD9-A5DA16C26A03}">
  <dimension ref="A2:P226"/>
  <sheetViews>
    <sheetView topLeftCell="G1" zoomScale="70" zoomScaleNormal="70" workbookViewId="0">
      <pane ySplit="2" topLeftCell="A159" activePane="bottomLeft" state="frozen"/>
      <selection pane="bottomLeft" activeCell="M200" sqref="M200"/>
    </sheetView>
  </sheetViews>
  <sheetFormatPr defaultRowHeight="15" x14ac:dyDescent="0.25"/>
  <cols>
    <col min="1" max="1" width="7.85546875" customWidth="1"/>
    <col min="2" max="2" width="16.85546875" customWidth="1"/>
    <col min="3" max="3" width="11.5703125" customWidth="1"/>
    <col min="4" max="4" width="14.5703125" customWidth="1"/>
    <col min="5" max="5" width="17.7109375" customWidth="1"/>
    <col min="6" max="6" width="66.28515625" customWidth="1"/>
    <col min="7" max="7" width="11.7109375" customWidth="1"/>
    <col min="8" max="8" width="13.28515625" customWidth="1"/>
    <col min="9" max="9" width="31.42578125" customWidth="1"/>
    <col min="10" max="10" width="15.7109375" customWidth="1"/>
    <col min="11" max="11" width="12" customWidth="1"/>
    <col min="12" max="12" width="12.7109375" customWidth="1"/>
    <col min="13" max="13" width="24.42578125" customWidth="1"/>
    <col min="14" max="14" width="21" customWidth="1"/>
    <col min="15" max="15" width="25.5703125" customWidth="1"/>
    <col min="16" max="16" width="11.5703125" customWidth="1"/>
  </cols>
  <sheetData>
    <row r="2" spans="1:16" ht="30" x14ac:dyDescent="0.25">
      <c r="A2" s="110" t="s">
        <v>31</v>
      </c>
      <c r="B2" s="110" t="s">
        <v>975</v>
      </c>
      <c r="C2" s="111" t="s">
        <v>1044</v>
      </c>
      <c r="D2" s="111" t="s">
        <v>976</v>
      </c>
      <c r="E2" s="110" t="s">
        <v>917</v>
      </c>
      <c r="F2" s="110" t="s">
        <v>974</v>
      </c>
      <c r="G2" s="111" t="s">
        <v>373</v>
      </c>
      <c r="H2" s="111" t="s">
        <v>32</v>
      </c>
      <c r="I2" s="111" t="s">
        <v>934</v>
      </c>
      <c r="J2" s="111" t="s">
        <v>935</v>
      </c>
      <c r="K2" s="123" t="s">
        <v>1898</v>
      </c>
      <c r="L2" s="123" t="s">
        <v>1899</v>
      </c>
      <c r="M2" s="112" t="s">
        <v>1045</v>
      </c>
      <c r="N2" s="110" t="s">
        <v>213</v>
      </c>
      <c r="O2" s="110" t="s">
        <v>34</v>
      </c>
      <c r="P2" s="110" t="s">
        <v>35</v>
      </c>
    </row>
    <row r="3" spans="1:16" x14ac:dyDescent="0.25">
      <c r="A3" s="14">
        <v>1</v>
      </c>
      <c r="B3" s="80" t="s">
        <v>432</v>
      </c>
      <c r="C3" s="81" t="s">
        <v>1039</v>
      </c>
      <c r="D3" s="81" t="s">
        <v>199</v>
      </c>
      <c r="E3" s="80" t="s">
        <v>231</v>
      </c>
      <c r="F3" s="80" t="s">
        <v>839</v>
      </c>
      <c r="G3" s="81" t="s">
        <v>341</v>
      </c>
      <c r="H3" s="79" t="s">
        <v>37</v>
      </c>
      <c r="I3" s="81" t="s">
        <v>202</v>
      </c>
      <c r="J3" s="81" t="s">
        <v>69</v>
      </c>
      <c r="K3" s="81">
        <v>2019</v>
      </c>
      <c r="L3" s="81"/>
      <c r="M3" s="82">
        <v>650000</v>
      </c>
      <c r="N3" s="81" t="s">
        <v>214</v>
      </c>
      <c r="O3" s="79" t="s">
        <v>1581</v>
      </c>
      <c r="P3" s="81" t="s">
        <v>1042</v>
      </c>
    </row>
    <row r="4" spans="1:16" x14ac:dyDescent="0.25">
      <c r="A4" s="14">
        <v>8</v>
      </c>
      <c r="B4" s="4" t="s">
        <v>432</v>
      </c>
      <c r="C4" s="3" t="s">
        <v>1039</v>
      </c>
      <c r="D4" s="3" t="s">
        <v>199</v>
      </c>
      <c r="E4" s="4" t="s">
        <v>231</v>
      </c>
      <c r="F4" s="4" t="s">
        <v>839</v>
      </c>
      <c r="G4" s="3" t="s">
        <v>341</v>
      </c>
      <c r="H4" s="14" t="s">
        <v>38</v>
      </c>
      <c r="I4" s="20" t="s">
        <v>1022</v>
      </c>
      <c r="J4" s="3" t="s">
        <v>69</v>
      </c>
      <c r="K4" s="3">
        <v>2019</v>
      </c>
      <c r="L4" s="5"/>
      <c r="M4" s="64">
        <v>650000</v>
      </c>
      <c r="N4" s="3" t="s">
        <v>214</v>
      </c>
      <c r="O4" s="14" t="s">
        <v>1588</v>
      </c>
      <c r="P4" s="3"/>
    </row>
    <row r="5" spans="1:16" x14ac:dyDescent="0.25">
      <c r="A5" s="14">
        <v>22</v>
      </c>
      <c r="B5" s="4" t="s">
        <v>432</v>
      </c>
      <c r="C5" s="3" t="s">
        <v>1039</v>
      </c>
      <c r="D5" s="3" t="s">
        <v>199</v>
      </c>
      <c r="E5" s="4" t="s">
        <v>231</v>
      </c>
      <c r="F5" s="4" t="s">
        <v>839</v>
      </c>
      <c r="G5" s="3" t="s">
        <v>341</v>
      </c>
      <c r="H5" s="14" t="s">
        <v>39</v>
      </c>
      <c r="I5" s="20" t="s">
        <v>449</v>
      </c>
      <c r="J5" s="3" t="s">
        <v>69</v>
      </c>
      <c r="K5" s="3">
        <v>2019</v>
      </c>
      <c r="L5" s="5"/>
      <c r="M5" s="64">
        <v>650000</v>
      </c>
      <c r="N5" s="3" t="s">
        <v>214</v>
      </c>
      <c r="O5" s="14" t="s">
        <v>1602</v>
      </c>
      <c r="P5" s="3"/>
    </row>
    <row r="6" spans="1:16" x14ac:dyDescent="0.25">
      <c r="A6" s="14">
        <v>25</v>
      </c>
      <c r="B6" s="4" t="s">
        <v>432</v>
      </c>
      <c r="C6" s="3" t="s">
        <v>1039</v>
      </c>
      <c r="D6" s="3" t="s">
        <v>199</v>
      </c>
      <c r="E6" s="4" t="s">
        <v>231</v>
      </c>
      <c r="F6" s="4" t="s">
        <v>839</v>
      </c>
      <c r="G6" s="3" t="s">
        <v>341</v>
      </c>
      <c r="H6" s="14" t="s">
        <v>40</v>
      </c>
      <c r="I6" s="20" t="s">
        <v>918</v>
      </c>
      <c r="J6" s="3" t="s">
        <v>69</v>
      </c>
      <c r="K6" s="3">
        <v>2019</v>
      </c>
      <c r="L6" s="5"/>
      <c r="M6" s="64">
        <v>650000</v>
      </c>
      <c r="N6" s="3" t="s">
        <v>214</v>
      </c>
      <c r="O6" s="14" t="s">
        <v>1605</v>
      </c>
      <c r="P6" s="3"/>
    </row>
    <row r="7" spans="1:16" x14ac:dyDescent="0.25">
      <c r="A7" s="14">
        <v>28</v>
      </c>
      <c r="B7" s="4" t="s">
        <v>432</v>
      </c>
      <c r="C7" s="3" t="s">
        <v>1039</v>
      </c>
      <c r="D7" s="3" t="s">
        <v>199</v>
      </c>
      <c r="E7" s="4" t="s">
        <v>231</v>
      </c>
      <c r="F7" s="4" t="s">
        <v>839</v>
      </c>
      <c r="G7" s="3" t="s">
        <v>341</v>
      </c>
      <c r="H7" s="14" t="s">
        <v>41</v>
      </c>
      <c r="I7" s="20" t="s">
        <v>979</v>
      </c>
      <c r="J7" s="3" t="s">
        <v>69</v>
      </c>
      <c r="K7" s="3">
        <v>2019</v>
      </c>
      <c r="L7" s="5"/>
      <c r="M7" s="64">
        <v>650000</v>
      </c>
      <c r="N7" s="3" t="s">
        <v>214</v>
      </c>
      <c r="O7" s="14" t="s">
        <v>1608</v>
      </c>
      <c r="P7" s="3"/>
    </row>
    <row r="8" spans="1:16" x14ac:dyDescent="0.25">
      <c r="A8" s="14">
        <v>31</v>
      </c>
      <c r="B8" s="4" t="s">
        <v>432</v>
      </c>
      <c r="C8" s="3" t="s">
        <v>1039</v>
      </c>
      <c r="D8" s="3" t="s">
        <v>199</v>
      </c>
      <c r="E8" s="4" t="s">
        <v>231</v>
      </c>
      <c r="F8" s="4" t="s">
        <v>839</v>
      </c>
      <c r="G8" s="3" t="s">
        <v>341</v>
      </c>
      <c r="H8" s="14" t="s">
        <v>42</v>
      </c>
      <c r="I8" s="20" t="s">
        <v>980</v>
      </c>
      <c r="J8" s="3" t="s">
        <v>69</v>
      </c>
      <c r="K8" s="3">
        <v>2021</v>
      </c>
      <c r="L8" s="5"/>
      <c r="M8" s="64">
        <v>650000</v>
      </c>
      <c r="N8" s="3" t="s">
        <v>214</v>
      </c>
      <c r="O8" s="14" t="s">
        <v>1611</v>
      </c>
      <c r="P8" s="3"/>
    </row>
    <row r="9" spans="1:16" x14ac:dyDescent="0.25">
      <c r="A9" s="14">
        <v>32</v>
      </c>
      <c r="B9" s="4" t="s">
        <v>432</v>
      </c>
      <c r="C9" s="3" t="s">
        <v>1039</v>
      </c>
      <c r="D9" s="3" t="s">
        <v>199</v>
      </c>
      <c r="E9" s="4" t="s">
        <v>231</v>
      </c>
      <c r="F9" s="4" t="s">
        <v>839</v>
      </c>
      <c r="G9" s="3" t="s">
        <v>341</v>
      </c>
      <c r="H9" s="14" t="s">
        <v>43</v>
      </c>
      <c r="I9" s="20" t="s">
        <v>980</v>
      </c>
      <c r="J9" s="3" t="s">
        <v>69</v>
      </c>
      <c r="K9" s="3">
        <v>2021</v>
      </c>
      <c r="L9" s="5"/>
      <c r="M9" s="64">
        <v>650000</v>
      </c>
      <c r="N9" s="3" t="s">
        <v>214</v>
      </c>
      <c r="O9" s="14" t="s">
        <v>1612</v>
      </c>
      <c r="P9" s="3"/>
    </row>
    <row r="10" spans="1:16" x14ac:dyDescent="0.25">
      <c r="A10" s="14">
        <v>33</v>
      </c>
      <c r="B10" s="4" t="s">
        <v>432</v>
      </c>
      <c r="C10" s="3" t="s">
        <v>1039</v>
      </c>
      <c r="D10" s="3" t="s">
        <v>199</v>
      </c>
      <c r="E10" s="4" t="s">
        <v>231</v>
      </c>
      <c r="F10" s="4" t="s">
        <v>839</v>
      </c>
      <c r="G10" s="3" t="s">
        <v>341</v>
      </c>
      <c r="H10" s="14" t="s">
        <v>44</v>
      </c>
      <c r="I10" s="20" t="s">
        <v>980</v>
      </c>
      <c r="J10" s="3" t="s">
        <v>69</v>
      </c>
      <c r="K10" s="3">
        <v>2021</v>
      </c>
      <c r="L10" s="5"/>
      <c r="M10" s="64">
        <v>650000</v>
      </c>
      <c r="N10" s="3" t="s">
        <v>214</v>
      </c>
      <c r="O10" s="14" t="s">
        <v>1613</v>
      </c>
      <c r="P10" s="3"/>
    </row>
    <row r="11" spans="1:16" x14ac:dyDescent="0.25">
      <c r="A11" s="14">
        <v>34</v>
      </c>
      <c r="B11" s="4" t="s">
        <v>432</v>
      </c>
      <c r="C11" s="3" t="s">
        <v>1039</v>
      </c>
      <c r="D11" s="3" t="s">
        <v>199</v>
      </c>
      <c r="E11" s="4" t="s">
        <v>231</v>
      </c>
      <c r="F11" s="4" t="s">
        <v>839</v>
      </c>
      <c r="G11" s="3" t="s">
        <v>341</v>
      </c>
      <c r="H11" s="14" t="s">
        <v>45</v>
      </c>
      <c r="I11" s="20" t="s">
        <v>980</v>
      </c>
      <c r="J11" s="3" t="s">
        <v>69</v>
      </c>
      <c r="K11" s="3">
        <v>2021</v>
      </c>
      <c r="L11" s="5"/>
      <c r="M11" s="64">
        <v>650000</v>
      </c>
      <c r="N11" s="3" t="s">
        <v>214</v>
      </c>
      <c r="O11" s="14" t="s">
        <v>1614</v>
      </c>
      <c r="P11" s="3"/>
    </row>
    <row r="12" spans="1:16" x14ac:dyDescent="0.25">
      <c r="A12" s="14">
        <v>42</v>
      </c>
      <c r="B12" s="4" t="s">
        <v>432</v>
      </c>
      <c r="C12" s="3" t="s">
        <v>1039</v>
      </c>
      <c r="D12" s="3" t="s">
        <v>199</v>
      </c>
      <c r="E12" s="4" t="s">
        <v>231</v>
      </c>
      <c r="F12" s="4" t="s">
        <v>839</v>
      </c>
      <c r="G12" s="3" t="s">
        <v>341</v>
      </c>
      <c r="H12" s="14" t="s">
        <v>46</v>
      </c>
      <c r="I12" s="20" t="s">
        <v>981</v>
      </c>
      <c r="J12" s="3" t="s">
        <v>69</v>
      </c>
      <c r="K12" s="3">
        <v>2021</v>
      </c>
      <c r="L12" s="5"/>
      <c r="M12" s="64">
        <v>650000</v>
      </c>
      <c r="N12" s="3" t="s">
        <v>214</v>
      </c>
      <c r="O12" s="14" t="s">
        <v>1622</v>
      </c>
      <c r="P12" s="3"/>
    </row>
    <row r="13" spans="1:16" x14ac:dyDescent="0.25">
      <c r="A13" s="14">
        <v>50</v>
      </c>
      <c r="B13" s="4" t="s">
        <v>432</v>
      </c>
      <c r="C13" s="3" t="s">
        <v>1039</v>
      </c>
      <c r="D13" s="3" t="s">
        <v>199</v>
      </c>
      <c r="E13" s="4" t="s">
        <v>231</v>
      </c>
      <c r="F13" s="4" t="s">
        <v>839</v>
      </c>
      <c r="G13" s="3" t="s">
        <v>341</v>
      </c>
      <c r="H13" s="14" t="s">
        <v>48</v>
      </c>
      <c r="I13" s="20" t="s">
        <v>982</v>
      </c>
      <c r="J13" s="3" t="s">
        <v>69</v>
      </c>
      <c r="K13" s="3">
        <v>2021</v>
      </c>
      <c r="L13" s="5"/>
      <c r="M13" s="64">
        <v>650000</v>
      </c>
      <c r="N13" s="3" t="s">
        <v>214</v>
      </c>
      <c r="O13" s="14" t="s">
        <v>1630</v>
      </c>
      <c r="P13" s="3"/>
    </row>
    <row r="14" spans="1:16" x14ac:dyDescent="0.25">
      <c r="A14" s="14">
        <v>51</v>
      </c>
      <c r="B14" s="4" t="s">
        <v>432</v>
      </c>
      <c r="C14" s="3" t="s">
        <v>1039</v>
      </c>
      <c r="D14" s="3" t="s">
        <v>199</v>
      </c>
      <c r="E14" s="4" t="s">
        <v>231</v>
      </c>
      <c r="F14" s="4" t="s">
        <v>839</v>
      </c>
      <c r="G14" s="3" t="s">
        <v>341</v>
      </c>
      <c r="H14" s="14" t="s">
        <v>49</v>
      </c>
      <c r="I14" s="20" t="s">
        <v>982</v>
      </c>
      <c r="J14" s="3" t="s">
        <v>69</v>
      </c>
      <c r="K14" s="3">
        <v>2021</v>
      </c>
      <c r="L14" s="5"/>
      <c r="M14" s="64">
        <v>650000</v>
      </c>
      <c r="N14" s="3" t="s">
        <v>214</v>
      </c>
      <c r="O14" s="14" t="s">
        <v>1631</v>
      </c>
      <c r="P14" s="3"/>
    </row>
    <row r="15" spans="1:16" x14ac:dyDescent="0.25">
      <c r="A15" s="14">
        <v>52</v>
      </c>
      <c r="B15" s="4" t="s">
        <v>432</v>
      </c>
      <c r="C15" s="3" t="s">
        <v>1039</v>
      </c>
      <c r="D15" s="3" t="s">
        <v>199</v>
      </c>
      <c r="E15" s="4" t="s">
        <v>231</v>
      </c>
      <c r="F15" s="4" t="s">
        <v>839</v>
      </c>
      <c r="G15" s="3" t="s">
        <v>341</v>
      </c>
      <c r="H15" s="14" t="s">
        <v>50</v>
      </c>
      <c r="I15" s="20" t="s">
        <v>983</v>
      </c>
      <c r="J15" s="3" t="s">
        <v>69</v>
      </c>
      <c r="K15" s="3">
        <v>2021</v>
      </c>
      <c r="L15" s="5"/>
      <c r="M15" s="64">
        <v>650000</v>
      </c>
      <c r="N15" s="3" t="s">
        <v>214</v>
      </c>
      <c r="O15" s="14" t="s">
        <v>1632</v>
      </c>
      <c r="P15" s="3"/>
    </row>
    <row r="16" spans="1:16" x14ac:dyDescent="0.25">
      <c r="A16" s="14">
        <v>53</v>
      </c>
      <c r="B16" s="4" t="s">
        <v>432</v>
      </c>
      <c r="C16" s="3" t="s">
        <v>1039</v>
      </c>
      <c r="D16" s="3" t="s">
        <v>199</v>
      </c>
      <c r="E16" s="4" t="s">
        <v>231</v>
      </c>
      <c r="F16" s="4" t="s">
        <v>839</v>
      </c>
      <c r="G16" s="3" t="s">
        <v>341</v>
      </c>
      <c r="H16" s="14" t="s">
        <v>51</v>
      </c>
      <c r="I16" s="20" t="s">
        <v>983</v>
      </c>
      <c r="J16" s="3" t="s">
        <v>69</v>
      </c>
      <c r="K16" s="3">
        <v>2021</v>
      </c>
      <c r="L16" s="5"/>
      <c r="M16" s="64">
        <v>650000</v>
      </c>
      <c r="N16" s="3" t="s">
        <v>214</v>
      </c>
      <c r="O16" s="14" t="s">
        <v>1633</v>
      </c>
      <c r="P16" s="3"/>
    </row>
    <row r="17" spans="1:16" x14ac:dyDescent="0.25">
      <c r="A17" s="14">
        <v>54</v>
      </c>
      <c r="B17" s="4" t="s">
        <v>432</v>
      </c>
      <c r="C17" s="3" t="s">
        <v>1039</v>
      </c>
      <c r="D17" s="3" t="s">
        <v>199</v>
      </c>
      <c r="E17" s="4" t="s">
        <v>231</v>
      </c>
      <c r="F17" s="4" t="s">
        <v>839</v>
      </c>
      <c r="G17" s="3" t="s">
        <v>341</v>
      </c>
      <c r="H17" s="14" t="s">
        <v>52</v>
      </c>
      <c r="I17" s="20" t="s">
        <v>983</v>
      </c>
      <c r="J17" s="3" t="s">
        <v>69</v>
      </c>
      <c r="K17" s="3">
        <v>2021</v>
      </c>
      <c r="L17" s="5"/>
      <c r="M17" s="64">
        <v>650000</v>
      </c>
      <c r="N17" s="3" t="s">
        <v>214</v>
      </c>
      <c r="O17" s="14" t="s">
        <v>1634</v>
      </c>
      <c r="P17" s="3"/>
    </row>
    <row r="18" spans="1:16" x14ac:dyDescent="0.25">
      <c r="A18" s="14">
        <v>55</v>
      </c>
      <c r="B18" s="4" t="s">
        <v>432</v>
      </c>
      <c r="C18" s="3" t="s">
        <v>1039</v>
      </c>
      <c r="D18" s="3" t="s">
        <v>199</v>
      </c>
      <c r="E18" s="4" t="s">
        <v>231</v>
      </c>
      <c r="F18" s="4" t="s">
        <v>839</v>
      </c>
      <c r="G18" s="3" t="s">
        <v>341</v>
      </c>
      <c r="H18" s="14" t="s">
        <v>53</v>
      </c>
      <c r="I18" s="20" t="s">
        <v>983</v>
      </c>
      <c r="J18" s="3" t="s">
        <v>69</v>
      </c>
      <c r="K18" s="3">
        <v>2021</v>
      </c>
      <c r="L18" s="5"/>
      <c r="M18" s="64">
        <v>650000</v>
      </c>
      <c r="N18" s="3" t="s">
        <v>214</v>
      </c>
      <c r="O18" s="14" t="s">
        <v>1635</v>
      </c>
      <c r="P18" s="3"/>
    </row>
    <row r="19" spans="1:16" x14ac:dyDescent="0.25">
      <c r="A19" s="14">
        <v>57</v>
      </c>
      <c r="B19" s="4" t="s">
        <v>432</v>
      </c>
      <c r="C19" s="3" t="s">
        <v>1039</v>
      </c>
      <c r="D19" s="3" t="s">
        <v>199</v>
      </c>
      <c r="E19" s="4" t="s">
        <v>231</v>
      </c>
      <c r="F19" s="4" t="s">
        <v>839</v>
      </c>
      <c r="G19" s="3" t="s">
        <v>341</v>
      </c>
      <c r="H19" s="14" t="s">
        <v>54</v>
      </c>
      <c r="I19" s="20" t="s">
        <v>984</v>
      </c>
      <c r="J19" s="3" t="s">
        <v>69</v>
      </c>
      <c r="K19" s="3">
        <v>2019</v>
      </c>
      <c r="L19" s="5"/>
      <c r="M19" s="64">
        <v>650000</v>
      </c>
      <c r="N19" s="3" t="s">
        <v>214</v>
      </c>
      <c r="O19" s="14" t="s">
        <v>1637</v>
      </c>
      <c r="P19" s="3"/>
    </row>
    <row r="20" spans="1:16" x14ac:dyDescent="0.25">
      <c r="A20" s="14">
        <v>58</v>
      </c>
      <c r="B20" s="4" t="s">
        <v>432</v>
      </c>
      <c r="C20" s="3" t="s">
        <v>1039</v>
      </c>
      <c r="D20" s="3" t="s">
        <v>199</v>
      </c>
      <c r="E20" s="4" t="s">
        <v>231</v>
      </c>
      <c r="F20" s="4" t="s">
        <v>839</v>
      </c>
      <c r="G20" s="3" t="s">
        <v>341</v>
      </c>
      <c r="H20" s="14" t="s">
        <v>55</v>
      </c>
      <c r="I20" s="20" t="s">
        <v>984</v>
      </c>
      <c r="J20" s="3" t="s">
        <v>69</v>
      </c>
      <c r="K20" s="3">
        <v>2019</v>
      </c>
      <c r="L20" s="5"/>
      <c r="M20" s="64">
        <v>650000</v>
      </c>
      <c r="N20" s="3" t="s">
        <v>214</v>
      </c>
      <c r="O20" s="14" t="s">
        <v>1638</v>
      </c>
      <c r="P20" s="3"/>
    </row>
    <row r="21" spans="1:16" x14ac:dyDescent="0.25">
      <c r="A21" s="14">
        <v>59</v>
      </c>
      <c r="B21" s="4" t="s">
        <v>432</v>
      </c>
      <c r="C21" s="3" t="s">
        <v>1039</v>
      </c>
      <c r="D21" s="3" t="s">
        <v>199</v>
      </c>
      <c r="E21" s="4" t="s">
        <v>231</v>
      </c>
      <c r="F21" s="4" t="s">
        <v>839</v>
      </c>
      <c r="G21" s="3" t="s">
        <v>341</v>
      </c>
      <c r="H21" s="14" t="s">
        <v>56</v>
      </c>
      <c r="I21" s="20" t="s">
        <v>984</v>
      </c>
      <c r="J21" s="3" t="s">
        <v>69</v>
      </c>
      <c r="K21" s="3">
        <v>2019</v>
      </c>
      <c r="L21" s="5"/>
      <c r="M21" s="64">
        <v>650000</v>
      </c>
      <c r="N21" s="3" t="s">
        <v>214</v>
      </c>
      <c r="O21" s="14" t="s">
        <v>1639</v>
      </c>
      <c r="P21" s="3"/>
    </row>
    <row r="22" spans="1:16" x14ac:dyDescent="0.25">
      <c r="A22" s="14">
        <v>60</v>
      </c>
      <c r="B22" s="4" t="s">
        <v>432</v>
      </c>
      <c r="C22" s="3" t="s">
        <v>1039</v>
      </c>
      <c r="D22" s="3" t="s">
        <v>199</v>
      </c>
      <c r="E22" s="4" t="s">
        <v>231</v>
      </c>
      <c r="F22" s="4" t="s">
        <v>839</v>
      </c>
      <c r="G22" s="3" t="s">
        <v>341</v>
      </c>
      <c r="H22" s="14" t="s">
        <v>57</v>
      </c>
      <c r="I22" s="20" t="s">
        <v>984</v>
      </c>
      <c r="J22" s="3" t="s">
        <v>69</v>
      </c>
      <c r="K22" s="3">
        <v>2019</v>
      </c>
      <c r="L22" s="5"/>
      <c r="M22" s="64">
        <v>650000</v>
      </c>
      <c r="N22" s="3" t="s">
        <v>214</v>
      </c>
      <c r="O22" s="14" t="s">
        <v>1640</v>
      </c>
      <c r="P22" s="3"/>
    </row>
    <row r="23" spans="1:16" x14ac:dyDescent="0.25">
      <c r="A23" s="14">
        <v>65</v>
      </c>
      <c r="B23" s="4" t="s">
        <v>432</v>
      </c>
      <c r="C23" s="3" t="s">
        <v>1039</v>
      </c>
      <c r="D23" s="3" t="s">
        <v>199</v>
      </c>
      <c r="E23" s="4" t="s">
        <v>231</v>
      </c>
      <c r="F23" s="4" t="s">
        <v>839</v>
      </c>
      <c r="G23" s="3" t="s">
        <v>341</v>
      </c>
      <c r="H23" s="14" t="s">
        <v>58</v>
      </c>
      <c r="I23" s="20" t="s">
        <v>985</v>
      </c>
      <c r="J23" s="3" t="s">
        <v>69</v>
      </c>
      <c r="K23" s="3">
        <v>2019</v>
      </c>
      <c r="L23" s="5"/>
      <c r="M23" s="64">
        <v>650000</v>
      </c>
      <c r="N23" s="3" t="s">
        <v>214</v>
      </c>
      <c r="O23" s="14" t="s">
        <v>1645</v>
      </c>
      <c r="P23" s="3"/>
    </row>
    <row r="24" spans="1:16" x14ac:dyDescent="0.25">
      <c r="A24" s="14">
        <v>66</v>
      </c>
      <c r="B24" s="35" t="s">
        <v>432</v>
      </c>
      <c r="C24" s="3" t="s">
        <v>1039</v>
      </c>
      <c r="D24" s="36" t="s">
        <v>199</v>
      </c>
      <c r="E24" s="35" t="s">
        <v>231</v>
      </c>
      <c r="F24" s="35" t="s">
        <v>839</v>
      </c>
      <c r="G24" s="36" t="s">
        <v>341</v>
      </c>
      <c r="H24" s="37" t="s">
        <v>59</v>
      </c>
      <c r="I24" s="38" t="s">
        <v>985</v>
      </c>
      <c r="J24" s="3" t="s">
        <v>69</v>
      </c>
      <c r="K24" s="3">
        <v>2019</v>
      </c>
      <c r="L24" s="39"/>
      <c r="M24" s="64">
        <v>650000</v>
      </c>
      <c r="N24" s="36" t="s">
        <v>214</v>
      </c>
      <c r="O24" s="14" t="s">
        <v>1646</v>
      </c>
      <c r="P24" s="36"/>
    </row>
    <row r="25" spans="1:16" x14ac:dyDescent="0.25">
      <c r="A25" s="14">
        <v>71</v>
      </c>
      <c r="B25" s="4" t="s">
        <v>432</v>
      </c>
      <c r="C25" s="3" t="s">
        <v>1039</v>
      </c>
      <c r="D25" s="3" t="s">
        <v>199</v>
      </c>
      <c r="E25" s="4" t="s">
        <v>231</v>
      </c>
      <c r="F25" s="4" t="s">
        <v>839</v>
      </c>
      <c r="G25" s="3" t="s">
        <v>341</v>
      </c>
      <c r="H25" s="14" t="s">
        <v>60</v>
      </c>
      <c r="I25" s="20" t="s">
        <v>986</v>
      </c>
      <c r="J25" s="3" t="s">
        <v>69</v>
      </c>
      <c r="K25" s="3">
        <v>2019</v>
      </c>
      <c r="L25" s="5"/>
      <c r="M25" s="64">
        <v>650000</v>
      </c>
      <c r="N25" s="3" t="s">
        <v>214</v>
      </c>
      <c r="O25" s="14" t="s">
        <v>1651</v>
      </c>
      <c r="P25" s="3"/>
    </row>
    <row r="26" spans="1:16" x14ac:dyDescent="0.25">
      <c r="A26" s="14">
        <v>72</v>
      </c>
      <c r="B26" s="4" t="s">
        <v>432</v>
      </c>
      <c r="C26" s="3" t="s">
        <v>1039</v>
      </c>
      <c r="D26" s="3" t="s">
        <v>199</v>
      </c>
      <c r="E26" s="4" t="s">
        <v>231</v>
      </c>
      <c r="F26" s="4" t="s">
        <v>839</v>
      </c>
      <c r="G26" s="3" t="s">
        <v>341</v>
      </c>
      <c r="H26" s="14" t="s">
        <v>61</v>
      </c>
      <c r="I26" s="20" t="s">
        <v>986</v>
      </c>
      <c r="J26" s="3" t="s">
        <v>69</v>
      </c>
      <c r="K26" s="3">
        <v>2019</v>
      </c>
      <c r="L26" s="5"/>
      <c r="M26" s="64">
        <v>650000</v>
      </c>
      <c r="N26" s="3" t="s">
        <v>214</v>
      </c>
      <c r="O26" s="14" t="s">
        <v>1652</v>
      </c>
      <c r="P26" s="40"/>
    </row>
    <row r="27" spans="1:16" x14ac:dyDescent="0.25">
      <c r="A27" s="14">
        <v>76</v>
      </c>
      <c r="B27" s="4" t="s">
        <v>432</v>
      </c>
      <c r="C27" s="3" t="s">
        <v>1039</v>
      </c>
      <c r="D27" s="3" t="s">
        <v>199</v>
      </c>
      <c r="E27" s="4" t="s">
        <v>231</v>
      </c>
      <c r="F27" s="4" t="s">
        <v>839</v>
      </c>
      <c r="G27" s="3" t="s">
        <v>341</v>
      </c>
      <c r="H27" s="14" t="s">
        <v>70</v>
      </c>
      <c r="I27" s="20" t="s">
        <v>988</v>
      </c>
      <c r="J27" s="3" t="s">
        <v>69</v>
      </c>
      <c r="K27" s="3">
        <v>2021</v>
      </c>
      <c r="L27" s="5"/>
      <c r="M27" s="64">
        <v>650000</v>
      </c>
      <c r="N27" s="3" t="s">
        <v>214</v>
      </c>
      <c r="O27" s="14" t="s">
        <v>1656</v>
      </c>
      <c r="P27" s="40"/>
    </row>
    <row r="28" spans="1:16" x14ac:dyDescent="0.25">
      <c r="A28" s="14">
        <v>78</v>
      </c>
      <c r="B28" s="4" t="s">
        <v>432</v>
      </c>
      <c r="C28" s="3" t="s">
        <v>1039</v>
      </c>
      <c r="D28" s="3" t="s">
        <v>199</v>
      </c>
      <c r="E28" s="4" t="s">
        <v>231</v>
      </c>
      <c r="F28" s="4" t="s">
        <v>839</v>
      </c>
      <c r="G28" s="3" t="s">
        <v>341</v>
      </c>
      <c r="H28" s="14" t="s">
        <v>71</v>
      </c>
      <c r="I28" s="20" t="s">
        <v>991</v>
      </c>
      <c r="J28" s="3" t="s">
        <v>69</v>
      </c>
      <c r="K28" s="3">
        <v>2019</v>
      </c>
      <c r="L28" s="5"/>
      <c r="M28" s="64">
        <v>650000</v>
      </c>
      <c r="N28" s="3" t="s">
        <v>214</v>
      </c>
      <c r="O28" s="14" t="s">
        <v>1658</v>
      </c>
      <c r="P28" s="3"/>
    </row>
    <row r="29" spans="1:16" x14ac:dyDescent="0.25">
      <c r="A29" s="14">
        <v>79</v>
      </c>
      <c r="B29" s="4" t="s">
        <v>432</v>
      </c>
      <c r="C29" s="3" t="s">
        <v>1039</v>
      </c>
      <c r="D29" s="3" t="s">
        <v>199</v>
      </c>
      <c r="E29" s="4" t="s">
        <v>231</v>
      </c>
      <c r="F29" s="4" t="s">
        <v>839</v>
      </c>
      <c r="G29" s="3" t="s">
        <v>341</v>
      </c>
      <c r="H29" s="14" t="s">
        <v>72</v>
      </c>
      <c r="I29" s="20" t="s">
        <v>991</v>
      </c>
      <c r="J29" s="3" t="s">
        <v>69</v>
      </c>
      <c r="K29" s="3">
        <v>2019</v>
      </c>
      <c r="L29" s="5"/>
      <c r="M29" s="64">
        <v>650000</v>
      </c>
      <c r="N29" s="3" t="s">
        <v>214</v>
      </c>
      <c r="O29" s="14" t="s">
        <v>1659</v>
      </c>
      <c r="P29" s="3"/>
    </row>
    <row r="30" spans="1:16" x14ac:dyDescent="0.25">
      <c r="A30" s="14">
        <v>81</v>
      </c>
      <c r="B30" s="4" t="s">
        <v>432</v>
      </c>
      <c r="C30" s="3" t="s">
        <v>1039</v>
      </c>
      <c r="D30" s="3" t="s">
        <v>199</v>
      </c>
      <c r="E30" s="4" t="s">
        <v>231</v>
      </c>
      <c r="F30" s="4" t="s">
        <v>839</v>
      </c>
      <c r="G30" s="3" t="s">
        <v>341</v>
      </c>
      <c r="H30" s="14" t="s">
        <v>73</v>
      </c>
      <c r="I30" s="20" t="s">
        <v>990</v>
      </c>
      <c r="J30" s="3" t="s">
        <v>69</v>
      </c>
      <c r="K30" s="3">
        <v>2019</v>
      </c>
      <c r="L30" s="5"/>
      <c r="M30" s="64">
        <v>650000</v>
      </c>
      <c r="N30" s="3" t="s">
        <v>214</v>
      </c>
      <c r="O30" s="14" t="s">
        <v>1661</v>
      </c>
      <c r="P30" s="3"/>
    </row>
    <row r="31" spans="1:16" x14ac:dyDescent="0.25">
      <c r="A31" s="14">
        <v>195</v>
      </c>
      <c r="B31" s="4" t="s">
        <v>432</v>
      </c>
      <c r="C31" s="3" t="s">
        <v>1039</v>
      </c>
      <c r="D31" s="3" t="s">
        <v>199</v>
      </c>
      <c r="E31" s="4" t="s">
        <v>231</v>
      </c>
      <c r="F31" s="4" t="s">
        <v>839</v>
      </c>
      <c r="G31" s="3" t="s">
        <v>341</v>
      </c>
      <c r="H31" s="14" t="s">
        <v>74</v>
      </c>
      <c r="I31" s="20" t="s">
        <v>1024</v>
      </c>
      <c r="J31" s="3" t="s">
        <v>69</v>
      </c>
      <c r="K31" s="3">
        <v>2021</v>
      </c>
      <c r="L31" s="5"/>
      <c r="M31" s="64">
        <v>650000</v>
      </c>
      <c r="N31" s="3" t="s">
        <v>214</v>
      </c>
      <c r="O31" s="14" t="s">
        <v>1775</v>
      </c>
      <c r="P31" s="3"/>
    </row>
    <row r="32" spans="1:16" s="130" customFormat="1" x14ac:dyDescent="0.25">
      <c r="A32" s="124"/>
      <c r="B32" s="125" t="s">
        <v>432</v>
      </c>
      <c r="C32" s="126" t="s">
        <v>1039</v>
      </c>
      <c r="D32" s="126" t="s">
        <v>199</v>
      </c>
      <c r="E32" s="125" t="s">
        <v>231</v>
      </c>
      <c r="F32" s="125" t="s">
        <v>1952</v>
      </c>
      <c r="G32" s="126" t="s">
        <v>341</v>
      </c>
      <c r="H32" s="124" t="s">
        <v>75</v>
      </c>
      <c r="I32" s="127" t="s">
        <v>1929</v>
      </c>
      <c r="J32" s="126" t="s">
        <v>69</v>
      </c>
      <c r="K32" s="131" t="s">
        <v>1953</v>
      </c>
      <c r="L32" s="128"/>
      <c r="M32" s="129">
        <v>910000</v>
      </c>
      <c r="N32" s="131" t="s">
        <v>1951</v>
      </c>
      <c r="O32" s="124" t="s">
        <v>1775</v>
      </c>
      <c r="P32" s="126"/>
    </row>
    <row r="33" spans="1:16" x14ac:dyDescent="0.25">
      <c r="A33" s="14">
        <v>2</v>
      </c>
      <c r="B33" s="4" t="s">
        <v>432</v>
      </c>
      <c r="C33" s="3" t="s">
        <v>1039</v>
      </c>
      <c r="D33" s="3" t="s">
        <v>199</v>
      </c>
      <c r="E33" s="4" t="s">
        <v>201</v>
      </c>
      <c r="F33" s="4" t="s">
        <v>843</v>
      </c>
      <c r="G33" s="3" t="s">
        <v>342</v>
      </c>
      <c r="H33" s="14" t="s">
        <v>37</v>
      </c>
      <c r="I33" s="3" t="s">
        <v>202</v>
      </c>
      <c r="J33" s="3" t="s">
        <v>69</v>
      </c>
      <c r="K33" s="3">
        <v>2019</v>
      </c>
      <c r="L33" s="3"/>
      <c r="M33" s="64">
        <v>1600000</v>
      </c>
      <c r="N33" s="3" t="s">
        <v>214</v>
      </c>
      <c r="O33" s="14" t="s">
        <v>1582</v>
      </c>
      <c r="P33" s="3"/>
    </row>
    <row r="34" spans="1:16" x14ac:dyDescent="0.25">
      <c r="A34" s="14">
        <v>3</v>
      </c>
      <c r="B34" s="4" t="s">
        <v>772</v>
      </c>
      <c r="C34" s="3" t="s">
        <v>1038</v>
      </c>
      <c r="D34" s="3" t="s">
        <v>199</v>
      </c>
      <c r="E34" s="4" t="s">
        <v>253</v>
      </c>
      <c r="F34" s="4" t="s">
        <v>852</v>
      </c>
      <c r="G34" s="3" t="s">
        <v>343</v>
      </c>
      <c r="H34" s="14" t="s">
        <v>37</v>
      </c>
      <c r="I34" s="3" t="s">
        <v>205</v>
      </c>
      <c r="J34" s="3" t="s">
        <v>69</v>
      </c>
      <c r="K34" s="3">
        <v>2019</v>
      </c>
      <c r="L34" s="3"/>
      <c r="M34" s="64">
        <v>450000</v>
      </c>
      <c r="N34" s="3" t="s">
        <v>214</v>
      </c>
      <c r="O34" s="14" t="s">
        <v>1583</v>
      </c>
      <c r="P34" s="3"/>
    </row>
    <row r="35" spans="1:16" x14ac:dyDescent="0.25">
      <c r="A35" s="14">
        <v>4</v>
      </c>
      <c r="B35" s="4" t="s">
        <v>772</v>
      </c>
      <c r="C35" s="3" t="s">
        <v>1038</v>
      </c>
      <c r="D35" s="3" t="s">
        <v>199</v>
      </c>
      <c r="E35" s="4" t="s">
        <v>236</v>
      </c>
      <c r="F35" s="4" t="s">
        <v>853</v>
      </c>
      <c r="G35" s="3" t="s">
        <v>344</v>
      </c>
      <c r="H35" s="14" t="s">
        <v>37</v>
      </c>
      <c r="I35" s="3" t="s">
        <v>205</v>
      </c>
      <c r="J35" s="3" t="s">
        <v>69</v>
      </c>
      <c r="K35" s="3">
        <v>2019</v>
      </c>
      <c r="L35" s="3"/>
      <c r="M35" s="64">
        <v>200000</v>
      </c>
      <c r="N35" s="3" t="s">
        <v>214</v>
      </c>
      <c r="O35" s="14" t="s">
        <v>1584</v>
      </c>
      <c r="P35" s="3"/>
    </row>
    <row r="36" spans="1:16" x14ac:dyDescent="0.25">
      <c r="A36" s="14">
        <v>5</v>
      </c>
      <c r="B36" s="4" t="s">
        <v>432</v>
      </c>
      <c r="C36" s="3" t="s">
        <v>1039</v>
      </c>
      <c r="D36" s="3" t="s">
        <v>199</v>
      </c>
      <c r="E36" s="4" t="s">
        <v>249</v>
      </c>
      <c r="F36" s="4" t="s">
        <v>810</v>
      </c>
      <c r="G36" s="3" t="s">
        <v>346</v>
      </c>
      <c r="H36" s="14" t="s">
        <v>37</v>
      </c>
      <c r="I36" s="3" t="s">
        <v>978</v>
      </c>
      <c r="J36" s="3" t="s">
        <v>69</v>
      </c>
      <c r="K36" s="3">
        <v>2021</v>
      </c>
      <c r="L36" s="5"/>
      <c r="M36" s="64">
        <v>1650000</v>
      </c>
      <c r="N36" s="3" t="s">
        <v>214</v>
      </c>
      <c r="O36" s="14" t="s">
        <v>1585</v>
      </c>
      <c r="P36" s="3"/>
    </row>
    <row r="37" spans="1:16" x14ac:dyDescent="0.25">
      <c r="A37" s="14">
        <v>6</v>
      </c>
      <c r="B37" s="4" t="s">
        <v>432</v>
      </c>
      <c r="C37" s="3" t="s">
        <v>1039</v>
      </c>
      <c r="D37" s="3" t="s">
        <v>199</v>
      </c>
      <c r="E37" s="4" t="s">
        <v>255</v>
      </c>
      <c r="F37" s="4" t="s">
        <v>864</v>
      </c>
      <c r="G37" s="3" t="s">
        <v>348</v>
      </c>
      <c r="H37" s="14" t="s">
        <v>37</v>
      </c>
      <c r="I37" s="3" t="s">
        <v>978</v>
      </c>
      <c r="J37" s="3" t="s">
        <v>69</v>
      </c>
      <c r="K37" s="3">
        <v>2021</v>
      </c>
      <c r="L37" s="5"/>
      <c r="M37" s="64">
        <v>1800000</v>
      </c>
      <c r="N37" s="3" t="s">
        <v>214</v>
      </c>
      <c r="O37" s="14" t="s">
        <v>1586</v>
      </c>
      <c r="P37" s="3"/>
    </row>
    <row r="38" spans="1:16" x14ac:dyDescent="0.25">
      <c r="A38" s="14">
        <v>7</v>
      </c>
      <c r="B38" s="4" t="s">
        <v>432</v>
      </c>
      <c r="C38" s="3" t="s">
        <v>1039</v>
      </c>
      <c r="D38" s="3" t="s">
        <v>199</v>
      </c>
      <c r="E38" s="4" t="s">
        <v>262</v>
      </c>
      <c r="F38" s="4" t="s">
        <v>873</v>
      </c>
      <c r="G38" s="3" t="s">
        <v>349</v>
      </c>
      <c r="H38" s="14" t="s">
        <v>37</v>
      </c>
      <c r="I38" s="20" t="s">
        <v>904</v>
      </c>
      <c r="J38" s="3" t="s">
        <v>69</v>
      </c>
      <c r="K38" s="3">
        <v>2019</v>
      </c>
      <c r="L38" s="5"/>
      <c r="M38" s="64">
        <v>3900000</v>
      </c>
      <c r="N38" s="3" t="s">
        <v>214</v>
      </c>
      <c r="O38" s="14" t="s">
        <v>1587</v>
      </c>
      <c r="P38" s="3"/>
    </row>
    <row r="39" spans="1:16" x14ac:dyDescent="0.25">
      <c r="A39" s="14">
        <v>9</v>
      </c>
      <c r="B39" s="4" t="s">
        <v>432</v>
      </c>
      <c r="C39" s="3" t="s">
        <v>1039</v>
      </c>
      <c r="D39" s="3" t="s">
        <v>199</v>
      </c>
      <c r="E39" s="4" t="s">
        <v>448</v>
      </c>
      <c r="F39" s="4" t="s">
        <v>866</v>
      </c>
      <c r="G39" s="3" t="s">
        <v>302</v>
      </c>
      <c r="H39" s="14" t="s">
        <v>37</v>
      </c>
      <c r="I39" s="20" t="s">
        <v>1022</v>
      </c>
      <c r="J39" s="3" t="s">
        <v>69</v>
      </c>
      <c r="K39" s="3">
        <v>2019</v>
      </c>
      <c r="L39" s="5"/>
      <c r="M39" s="64">
        <v>2750000</v>
      </c>
      <c r="N39" s="3" t="s">
        <v>214</v>
      </c>
      <c r="O39" s="14" t="s">
        <v>1589</v>
      </c>
      <c r="P39" s="3"/>
    </row>
    <row r="40" spans="1:16" x14ac:dyDescent="0.25">
      <c r="A40" s="14">
        <v>10</v>
      </c>
      <c r="B40" s="4" t="s">
        <v>432</v>
      </c>
      <c r="C40" s="3" t="s">
        <v>1039</v>
      </c>
      <c r="D40" s="3" t="s">
        <v>199</v>
      </c>
      <c r="E40" s="4" t="s">
        <v>448</v>
      </c>
      <c r="F40" s="4" t="s">
        <v>866</v>
      </c>
      <c r="G40" s="3" t="s">
        <v>302</v>
      </c>
      <c r="H40" s="14" t="s">
        <v>38</v>
      </c>
      <c r="I40" s="20" t="s">
        <v>1022</v>
      </c>
      <c r="J40" s="3" t="s">
        <v>69</v>
      </c>
      <c r="K40" s="3">
        <v>2019</v>
      </c>
      <c r="L40" s="5"/>
      <c r="M40" s="64">
        <v>2750000</v>
      </c>
      <c r="N40" s="3" t="s">
        <v>214</v>
      </c>
      <c r="O40" s="14" t="s">
        <v>1590</v>
      </c>
      <c r="P40" s="3"/>
    </row>
    <row r="41" spans="1:16" x14ac:dyDescent="0.25">
      <c r="A41" s="14">
        <v>11</v>
      </c>
      <c r="B41" s="4" t="s">
        <v>432</v>
      </c>
      <c r="C41" s="3" t="s">
        <v>1039</v>
      </c>
      <c r="D41" s="3" t="s">
        <v>199</v>
      </c>
      <c r="E41" s="4" t="s">
        <v>448</v>
      </c>
      <c r="F41" s="4" t="s">
        <v>866</v>
      </c>
      <c r="G41" s="3" t="s">
        <v>302</v>
      </c>
      <c r="H41" s="14" t="s">
        <v>39</v>
      </c>
      <c r="I41" s="20" t="s">
        <v>1022</v>
      </c>
      <c r="J41" s="3" t="s">
        <v>69</v>
      </c>
      <c r="K41" s="3">
        <v>2019</v>
      </c>
      <c r="L41" s="5"/>
      <c r="M41" s="64">
        <v>2750000</v>
      </c>
      <c r="N41" s="3" t="s">
        <v>214</v>
      </c>
      <c r="O41" s="14" t="s">
        <v>1591</v>
      </c>
      <c r="P41" s="3"/>
    </row>
    <row r="42" spans="1:16" x14ac:dyDescent="0.25">
      <c r="A42" s="14">
        <v>12</v>
      </c>
      <c r="B42" s="4" t="s">
        <v>432</v>
      </c>
      <c r="C42" s="3" t="s">
        <v>1039</v>
      </c>
      <c r="D42" s="3" t="s">
        <v>199</v>
      </c>
      <c r="E42" s="4" t="s">
        <v>448</v>
      </c>
      <c r="F42" s="4" t="s">
        <v>866</v>
      </c>
      <c r="G42" s="3" t="s">
        <v>302</v>
      </c>
      <c r="H42" s="14" t="s">
        <v>40</v>
      </c>
      <c r="I42" s="20" t="s">
        <v>441</v>
      </c>
      <c r="J42" s="3" t="s">
        <v>69</v>
      </c>
      <c r="K42" s="3">
        <v>2019</v>
      </c>
      <c r="L42" s="5"/>
      <c r="M42" s="64">
        <v>2750000</v>
      </c>
      <c r="N42" s="3" t="s">
        <v>214</v>
      </c>
      <c r="O42" s="14" t="s">
        <v>1592</v>
      </c>
      <c r="P42" s="3"/>
    </row>
    <row r="43" spans="1:16" x14ac:dyDescent="0.25">
      <c r="A43" s="14">
        <v>13</v>
      </c>
      <c r="B43" s="4" t="s">
        <v>432</v>
      </c>
      <c r="C43" s="3" t="s">
        <v>1039</v>
      </c>
      <c r="D43" s="3" t="s">
        <v>199</v>
      </c>
      <c r="E43" s="4" t="s">
        <v>448</v>
      </c>
      <c r="F43" s="4" t="s">
        <v>866</v>
      </c>
      <c r="G43" s="3" t="s">
        <v>302</v>
      </c>
      <c r="H43" s="14" t="s">
        <v>41</v>
      </c>
      <c r="I43" s="20" t="s">
        <v>441</v>
      </c>
      <c r="J43" s="3" t="s">
        <v>69</v>
      </c>
      <c r="K43" s="3">
        <v>2019</v>
      </c>
      <c r="L43" s="5"/>
      <c r="M43" s="64">
        <v>2750000</v>
      </c>
      <c r="N43" s="3" t="s">
        <v>214</v>
      </c>
      <c r="O43" s="14" t="s">
        <v>1593</v>
      </c>
      <c r="P43" s="3"/>
    </row>
    <row r="44" spans="1:16" x14ac:dyDescent="0.25">
      <c r="A44" s="14">
        <v>26</v>
      </c>
      <c r="B44" s="4" t="s">
        <v>432</v>
      </c>
      <c r="C44" s="3" t="s">
        <v>1039</v>
      </c>
      <c r="D44" s="3" t="s">
        <v>199</v>
      </c>
      <c r="E44" s="4" t="s">
        <v>448</v>
      </c>
      <c r="F44" s="4" t="s">
        <v>866</v>
      </c>
      <c r="G44" s="3" t="s">
        <v>302</v>
      </c>
      <c r="H44" s="14" t="s">
        <v>42</v>
      </c>
      <c r="I44" s="20" t="s">
        <v>450</v>
      </c>
      <c r="J44" s="3" t="s">
        <v>69</v>
      </c>
      <c r="K44" s="3">
        <v>2019</v>
      </c>
      <c r="L44" s="5"/>
      <c r="M44" s="64">
        <v>2750000</v>
      </c>
      <c r="N44" s="3" t="s">
        <v>214</v>
      </c>
      <c r="O44" s="14" t="s">
        <v>1606</v>
      </c>
      <c r="P44" s="3"/>
    </row>
    <row r="45" spans="1:16" x14ac:dyDescent="0.25">
      <c r="A45" s="14">
        <v>27</v>
      </c>
      <c r="B45" s="4" t="s">
        <v>432</v>
      </c>
      <c r="C45" s="3" t="s">
        <v>1039</v>
      </c>
      <c r="D45" s="3" t="s">
        <v>199</v>
      </c>
      <c r="E45" s="4" t="s">
        <v>448</v>
      </c>
      <c r="F45" s="4" t="s">
        <v>866</v>
      </c>
      <c r="G45" s="3" t="s">
        <v>302</v>
      </c>
      <c r="H45" s="14" t="s">
        <v>43</v>
      </c>
      <c r="I45" s="20" t="s">
        <v>450</v>
      </c>
      <c r="J45" s="3" t="s">
        <v>69</v>
      </c>
      <c r="K45" s="3">
        <v>2019</v>
      </c>
      <c r="L45" s="5"/>
      <c r="M45" s="64">
        <v>2750000</v>
      </c>
      <c r="N45" s="3" t="s">
        <v>214</v>
      </c>
      <c r="O45" s="14" t="s">
        <v>1607</v>
      </c>
      <c r="P45" s="3"/>
    </row>
    <row r="46" spans="1:16" x14ac:dyDescent="0.25">
      <c r="A46" s="14">
        <v>29</v>
      </c>
      <c r="B46" s="4" t="s">
        <v>432</v>
      </c>
      <c r="C46" s="3" t="s">
        <v>1039</v>
      </c>
      <c r="D46" s="3" t="s">
        <v>199</v>
      </c>
      <c r="E46" s="4" t="s">
        <v>448</v>
      </c>
      <c r="F46" s="4" t="s">
        <v>866</v>
      </c>
      <c r="G46" s="3" t="s">
        <v>302</v>
      </c>
      <c r="H46" s="14" t="s">
        <v>44</v>
      </c>
      <c r="I46" s="20" t="s">
        <v>979</v>
      </c>
      <c r="J46" s="3" t="s">
        <v>69</v>
      </c>
      <c r="K46" s="3">
        <v>2019</v>
      </c>
      <c r="L46" s="5"/>
      <c r="M46" s="64">
        <v>2750000</v>
      </c>
      <c r="N46" s="3" t="s">
        <v>214</v>
      </c>
      <c r="O46" s="14" t="s">
        <v>1609</v>
      </c>
      <c r="P46" s="3"/>
    </row>
    <row r="47" spans="1:16" x14ac:dyDescent="0.25">
      <c r="A47" s="14">
        <v>30</v>
      </c>
      <c r="B47" s="4" t="s">
        <v>432</v>
      </c>
      <c r="C47" s="3" t="s">
        <v>1039</v>
      </c>
      <c r="D47" s="3" t="s">
        <v>199</v>
      </c>
      <c r="E47" s="4" t="s">
        <v>448</v>
      </c>
      <c r="F47" s="4" t="s">
        <v>866</v>
      </c>
      <c r="G47" s="3" t="s">
        <v>302</v>
      </c>
      <c r="H47" s="14" t="s">
        <v>45</v>
      </c>
      <c r="I47" s="20" t="s">
        <v>979</v>
      </c>
      <c r="J47" s="3" t="s">
        <v>69</v>
      </c>
      <c r="K47" s="3">
        <v>2019</v>
      </c>
      <c r="L47" s="5"/>
      <c r="M47" s="64">
        <v>2750000</v>
      </c>
      <c r="N47" s="3" t="s">
        <v>214</v>
      </c>
      <c r="O47" s="14" t="s">
        <v>1610</v>
      </c>
      <c r="P47" s="3"/>
    </row>
    <row r="48" spans="1:16" x14ac:dyDescent="0.25">
      <c r="A48" s="14">
        <v>35</v>
      </c>
      <c r="B48" s="4" t="s">
        <v>432</v>
      </c>
      <c r="C48" s="3" t="s">
        <v>1039</v>
      </c>
      <c r="D48" s="3" t="s">
        <v>199</v>
      </c>
      <c r="E48" s="4" t="s">
        <v>448</v>
      </c>
      <c r="F48" s="4" t="s">
        <v>866</v>
      </c>
      <c r="G48" s="3" t="s">
        <v>302</v>
      </c>
      <c r="H48" s="14" t="s">
        <v>46</v>
      </c>
      <c r="I48" s="20" t="s">
        <v>980</v>
      </c>
      <c r="J48" s="3" t="s">
        <v>69</v>
      </c>
      <c r="K48" s="3">
        <v>2021</v>
      </c>
      <c r="L48" s="5"/>
      <c r="M48" s="64">
        <v>2750000</v>
      </c>
      <c r="N48" s="3" t="s">
        <v>214</v>
      </c>
      <c r="O48" s="14" t="s">
        <v>1615</v>
      </c>
      <c r="P48" s="3"/>
    </row>
    <row r="49" spans="1:16" x14ac:dyDescent="0.25">
      <c r="A49" s="14">
        <v>36</v>
      </c>
      <c r="B49" s="4" t="s">
        <v>432</v>
      </c>
      <c r="C49" s="3" t="s">
        <v>1039</v>
      </c>
      <c r="D49" s="3" t="s">
        <v>199</v>
      </c>
      <c r="E49" s="4" t="s">
        <v>448</v>
      </c>
      <c r="F49" s="4" t="s">
        <v>866</v>
      </c>
      <c r="G49" s="3" t="s">
        <v>302</v>
      </c>
      <c r="H49" s="14" t="s">
        <v>47</v>
      </c>
      <c r="I49" s="20" t="s">
        <v>980</v>
      </c>
      <c r="J49" s="3" t="s">
        <v>69</v>
      </c>
      <c r="K49" s="3">
        <v>2021</v>
      </c>
      <c r="L49" s="5"/>
      <c r="M49" s="64">
        <v>2750000</v>
      </c>
      <c r="N49" s="3" t="s">
        <v>214</v>
      </c>
      <c r="O49" s="14" t="s">
        <v>1616</v>
      </c>
      <c r="P49" s="3"/>
    </row>
    <row r="50" spans="1:16" x14ac:dyDescent="0.25">
      <c r="A50" s="14">
        <v>37</v>
      </c>
      <c r="B50" s="4" t="s">
        <v>432</v>
      </c>
      <c r="C50" s="3" t="s">
        <v>1039</v>
      </c>
      <c r="D50" s="3" t="s">
        <v>199</v>
      </c>
      <c r="E50" s="4" t="s">
        <v>448</v>
      </c>
      <c r="F50" s="4" t="s">
        <v>866</v>
      </c>
      <c r="G50" s="3" t="s">
        <v>302</v>
      </c>
      <c r="H50" s="14" t="s">
        <v>48</v>
      </c>
      <c r="I50" s="20" t="s">
        <v>980</v>
      </c>
      <c r="J50" s="3" t="s">
        <v>69</v>
      </c>
      <c r="K50" s="3">
        <v>2021</v>
      </c>
      <c r="L50" s="5"/>
      <c r="M50" s="64">
        <v>2750000</v>
      </c>
      <c r="N50" s="3" t="s">
        <v>214</v>
      </c>
      <c r="O50" s="14" t="s">
        <v>1617</v>
      </c>
      <c r="P50" s="3"/>
    </row>
    <row r="51" spans="1:16" x14ac:dyDescent="0.25">
      <c r="A51" s="14">
        <v>38</v>
      </c>
      <c r="B51" s="4" t="s">
        <v>432</v>
      </c>
      <c r="C51" s="3" t="s">
        <v>1039</v>
      </c>
      <c r="D51" s="3" t="s">
        <v>199</v>
      </c>
      <c r="E51" s="4" t="s">
        <v>448</v>
      </c>
      <c r="F51" s="4" t="s">
        <v>866</v>
      </c>
      <c r="G51" s="3" t="s">
        <v>302</v>
      </c>
      <c r="H51" s="14" t="s">
        <v>49</v>
      </c>
      <c r="I51" s="20" t="s">
        <v>980</v>
      </c>
      <c r="J51" s="3" t="s">
        <v>69</v>
      </c>
      <c r="K51" s="3">
        <v>2021</v>
      </c>
      <c r="L51" s="5"/>
      <c r="M51" s="64">
        <v>2750000</v>
      </c>
      <c r="N51" s="3" t="s">
        <v>214</v>
      </c>
      <c r="O51" s="14" t="s">
        <v>1618</v>
      </c>
      <c r="P51" s="3"/>
    </row>
    <row r="52" spans="1:16" x14ac:dyDescent="0.25">
      <c r="A52" s="14">
        <v>43</v>
      </c>
      <c r="B52" s="4" t="s">
        <v>432</v>
      </c>
      <c r="C52" s="3" t="s">
        <v>1039</v>
      </c>
      <c r="D52" s="3" t="s">
        <v>199</v>
      </c>
      <c r="E52" s="4" t="s">
        <v>448</v>
      </c>
      <c r="F52" s="4" t="s">
        <v>866</v>
      </c>
      <c r="G52" s="3" t="s">
        <v>302</v>
      </c>
      <c r="H52" s="14" t="s">
        <v>50</v>
      </c>
      <c r="I52" s="20" t="s">
        <v>981</v>
      </c>
      <c r="J52" s="3" t="s">
        <v>69</v>
      </c>
      <c r="K52" s="3">
        <v>2021</v>
      </c>
      <c r="L52" s="5"/>
      <c r="M52" s="64">
        <v>2750000</v>
      </c>
      <c r="N52" s="3" t="s">
        <v>214</v>
      </c>
      <c r="O52" s="14" t="s">
        <v>1623</v>
      </c>
      <c r="P52" s="3"/>
    </row>
    <row r="53" spans="1:16" x14ac:dyDescent="0.25">
      <c r="A53" s="14">
        <v>44</v>
      </c>
      <c r="B53" s="4" t="s">
        <v>432</v>
      </c>
      <c r="C53" s="3" t="s">
        <v>1039</v>
      </c>
      <c r="D53" s="3" t="s">
        <v>199</v>
      </c>
      <c r="E53" s="4" t="s">
        <v>448</v>
      </c>
      <c r="F53" s="4" t="s">
        <v>866</v>
      </c>
      <c r="G53" s="3" t="s">
        <v>302</v>
      </c>
      <c r="H53" s="14" t="s">
        <v>51</v>
      </c>
      <c r="I53" s="20" t="s">
        <v>981</v>
      </c>
      <c r="J53" s="3" t="s">
        <v>69</v>
      </c>
      <c r="K53" s="3">
        <v>2021</v>
      </c>
      <c r="L53" s="5"/>
      <c r="M53" s="64">
        <v>2750000</v>
      </c>
      <c r="N53" s="3" t="s">
        <v>214</v>
      </c>
      <c r="O53" s="14" t="s">
        <v>1624</v>
      </c>
      <c r="P53" s="3"/>
    </row>
    <row r="54" spans="1:16" x14ac:dyDescent="0.25">
      <c r="A54" s="14">
        <v>45</v>
      </c>
      <c r="B54" s="4" t="s">
        <v>432</v>
      </c>
      <c r="C54" s="3" t="s">
        <v>1039</v>
      </c>
      <c r="D54" s="3" t="s">
        <v>199</v>
      </c>
      <c r="E54" s="4" t="s">
        <v>448</v>
      </c>
      <c r="F54" s="4" t="s">
        <v>866</v>
      </c>
      <c r="G54" s="3" t="s">
        <v>302</v>
      </c>
      <c r="H54" s="14" t="s">
        <v>52</v>
      </c>
      <c r="I54" s="20" t="s">
        <v>981</v>
      </c>
      <c r="J54" s="3" t="s">
        <v>69</v>
      </c>
      <c r="K54" s="3">
        <v>2021</v>
      </c>
      <c r="L54" s="5"/>
      <c r="M54" s="64">
        <v>2750000</v>
      </c>
      <c r="N54" s="3" t="s">
        <v>214</v>
      </c>
      <c r="O54" s="14" t="s">
        <v>1625</v>
      </c>
      <c r="P54" s="3"/>
    </row>
    <row r="55" spans="1:16" x14ac:dyDescent="0.25">
      <c r="A55" s="14">
        <v>46</v>
      </c>
      <c r="B55" s="4" t="s">
        <v>432</v>
      </c>
      <c r="C55" s="3" t="s">
        <v>1039</v>
      </c>
      <c r="D55" s="3" t="s">
        <v>199</v>
      </c>
      <c r="E55" s="4" t="s">
        <v>448</v>
      </c>
      <c r="F55" s="4" t="s">
        <v>866</v>
      </c>
      <c r="G55" s="3" t="s">
        <v>302</v>
      </c>
      <c r="H55" s="14" t="s">
        <v>53</v>
      </c>
      <c r="I55" s="38" t="s">
        <v>981</v>
      </c>
      <c r="J55" s="3" t="s">
        <v>69</v>
      </c>
      <c r="K55" s="3">
        <v>2021</v>
      </c>
      <c r="L55" s="5"/>
      <c r="M55" s="64">
        <v>2750000</v>
      </c>
      <c r="N55" s="3" t="s">
        <v>214</v>
      </c>
      <c r="O55" s="14" t="s">
        <v>1626</v>
      </c>
      <c r="P55" s="3"/>
    </row>
    <row r="56" spans="1:16" x14ac:dyDescent="0.25">
      <c r="A56" s="14">
        <v>47</v>
      </c>
      <c r="B56" s="4" t="s">
        <v>432</v>
      </c>
      <c r="C56" s="3" t="s">
        <v>1039</v>
      </c>
      <c r="D56" s="3" t="s">
        <v>199</v>
      </c>
      <c r="E56" s="4" t="s">
        <v>448</v>
      </c>
      <c r="F56" s="4" t="s">
        <v>866</v>
      </c>
      <c r="G56" s="3" t="s">
        <v>302</v>
      </c>
      <c r="H56" s="14" t="s">
        <v>54</v>
      </c>
      <c r="I56" s="38" t="s">
        <v>981</v>
      </c>
      <c r="J56" s="3" t="s">
        <v>69</v>
      </c>
      <c r="K56" s="3">
        <v>2021</v>
      </c>
      <c r="L56" s="5"/>
      <c r="M56" s="64">
        <v>2750000</v>
      </c>
      <c r="N56" s="3" t="s">
        <v>214</v>
      </c>
      <c r="O56" s="14" t="s">
        <v>1627</v>
      </c>
      <c r="P56" s="3"/>
    </row>
    <row r="57" spans="1:16" x14ac:dyDescent="0.25">
      <c r="A57" s="14">
        <v>48</v>
      </c>
      <c r="B57" s="4" t="s">
        <v>432</v>
      </c>
      <c r="C57" s="3" t="s">
        <v>1039</v>
      </c>
      <c r="D57" s="3" t="s">
        <v>199</v>
      </c>
      <c r="E57" s="4" t="s">
        <v>448</v>
      </c>
      <c r="F57" s="4" t="s">
        <v>866</v>
      </c>
      <c r="G57" s="3" t="s">
        <v>302</v>
      </c>
      <c r="H57" s="14" t="s">
        <v>55</v>
      </c>
      <c r="I57" s="38" t="s">
        <v>981</v>
      </c>
      <c r="J57" s="3" t="s">
        <v>69</v>
      </c>
      <c r="K57" s="3">
        <v>2021</v>
      </c>
      <c r="L57" s="5"/>
      <c r="M57" s="64">
        <v>2750000</v>
      </c>
      <c r="N57" s="3" t="s">
        <v>214</v>
      </c>
      <c r="O57" s="14" t="s">
        <v>1628</v>
      </c>
      <c r="P57" s="3"/>
    </row>
    <row r="58" spans="1:16" x14ac:dyDescent="0.25">
      <c r="A58" s="14">
        <v>49</v>
      </c>
      <c r="B58" s="4" t="s">
        <v>432</v>
      </c>
      <c r="C58" s="3" t="s">
        <v>1039</v>
      </c>
      <c r="D58" s="3" t="s">
        <v>199</v>
      </c>
      <c r="E58" s="4" t="s">
        <v>448</v>
      </c>
      <c r="F58" s="4" t="s">
        <v>866</v>
      </c>
      <c r="G58" s="3" t="s">
        <v>302</v>
      </c>
      <c r="H58" s="14" t="s">
        <v>56</v>
      </c>
      <c r="I58" s="38" t="s">
        <v>981</v>
      </c>
      <c r="J58" s="3" t="s">
        <v>69</v>
      </c>
      <c r="K58" s="3">
        <v>2021</v>
      </c>
      <c r="L58" s="5"/>
      <c r="M58" s="64">
        <v>2750000</v>
      </c>
      <c r="N58" s="3" t="s">
        <v>214</v>
      </c>
      <c r="O58" s="14" t="s">
        <v>1629</v>
      </c>
      <c r="P58" s="3"/>
    </row>
    <row r="59" spans="1:16" x14ac:dyDescent="0.25">
      <c r="A59" s="14">
        <v>56</v>
      </c>
      <c r="B59" s="4" t="s">
        <v>432</v>
      </c>
      <c r="C59" s="3" t="s">
        <v>1039</v>
      </c>
      <c r="D59" s="3" t="s">
        <v>199</v>
      </c>
      <c r="E59" s="4" t="s">
        <v>448</v>
      </c>
      <c r="F59" s="4" t="s">
        <v>866</v>
      </c>
      <c r="G59" s="3" t="s">
        <v>302</v>
      </c>
      <c r="H59" s="14" t="s">
        <v>57</v>
      </c>
      <c r="I59" s="38" t="s">
        <v>983</v>
      </c>
      <c r="J59" s="3" t="s">
        <v>69</v>
      </c>
      <c r="K59" s="3">
        <v>2021</v>
      </c>
      <c r="L59" s="5"/>
      <c r="M59" s="64">
        <v>2750000</v>
      </c>
      <c r="N59" s="3" t="s">
        <v>214</v>
      </c>
      <c r="O59" s="14" t="s">
        <v>1636</v>
      </c>
      <c r="P59" s="3"/>
    </row>
    <row r="60" spans="1:16" x14ac:dyDescent="0.25">
      <c r="A60" s="14">
        <v>61</v>
      </c>
      <c r="B60" s="4" t="s">
        <v>432</v>
      </c>
      <c r="C60" s="3" t="s">
        <v>1039</v>
      </c>
      <c r="D60" s="3" t="s">
        <v>199</v>
      </c>
      <c r="E60" s="4" t="s">
        <v>448</v>
      </c>
      <c r="F60" s="4" t="s">
        <v>866</v>
      </c>
      <c r="G60" s="3" t="s">
        <v>302</v>
      </c>
      <c r="H60" s="14" t="s">
        <v>58</v>
      </c>
      <c r="I60" s="20" t="s">
        <v>984</v>
      </c>
      <c r="J60" s="3" t="s">
        <v>69</v>
      </c>
      <c r="K60" s="3">
        <v>2019</v>
      </c>
      <c r="L60" s="5"/>
      <c r="M60" s="64">
        <v>2750000</v>
      </c>
      <c r="N60" s="3" t="s">
        <v>214</v>
      </c>
      <c r="O60" s="14" t="s">
        <v>1641</v>
      </c>
      <c r="P60" s="3"/>
    </row>
    <row r="61" spans="1:16" x14ac:dyDescent="0.25">
      <c r="A61" s="14">
        <v>62</v>
      </c>
      <c r="B61" s="4" t="s">
        <v>432</v>
      </c>
      <c r="C61" s="3" t="s">
        <v>1039</v>
      </c>
      <c r="D61" s="3" t="s">
        <v>199</v>
      </c>
      <c r="E61" s="4" t="s">
        <v>448</v>
      </c>
      <c r="F61" s="4" t="s">
        <v>866</v>
      </c>
      <c r="G61" s="3" t="s">
        <v>302</v>
      </c>
      <c r="H61" s="14" t="s">
        <v>59</v>
      </c>
      <c r="I61" s="20" t="s">
        <v>984</v>
      </c>
      <c r="J61" s="3" t="s">
        <v>69</v>
      </c>
      <c r="K61" s="3">
        <v>2019</v>
      </c>
      <c r="L61" s="5"/>
      <c r="M61" s="64">
        <v>2750000</v>
      </c>
      <c r="N61" s="3" t="s">
        <v>214</v>
      </c>
      <c r="O61" s="14" t="s">
        <v>1642</v>
      </c>
      <c r="P61" s="3"/>
    </row>
    <row r="62" spans="1:16" x14ac:dyDescent="0.25">
      <c r="A62" s="14">
        <v>63</v>
      </c>
      <c r="B62" s="4" t="s">
        <v>432</v>
      </c>
      <c r="C62" s="3" t="s">
        <v>1039</v>
      </c>
      <c r="D62" s="3" t="s">
        <v>199</v>
      </c>
      <c r="E62" s="4" t="s">
        <v>448</v>
      </c>
      <c r="F62" s="4" t="s">
        <v>866</v>
      </c>
      <c r="G62" s="3" t="s">
        <v>302</v>
      </c>
      <c r="H62" s="14" t="s">
        <v>60</v>
      </c>
      <c r="I62" s="20" t="s">
        <v>984</v>
      </c>
      <c r="J62" s="3" t="s">
        <v>69</v>
      </c>
      <c r="K62" s="3">
        <v>2019</v>
      </c>
      <c r="L62" s="5"/>
      <c r="M62" s="64">
        <v>2750000</v>
      </c>
      <c r="N62" s="3" t="s">
        <v>214</v>
      </c>
      <c r="O62" s="14" t="s">
        <v>1643</v>
      </c>
      <c r="P62" s="3"/>
    </row>
    <row r="63" spans="1:16" x14ac:dyDescent="0.25">
      <c r="A63" s="14">
        <v>64</v>
      </c>
      <c r="B63" s="4" t="s">
        <v>432</v>
      </c>
      <c r="C63" s="3" t="s">
        <v>1039</v>
      </c>
      <c r="D63" s="3" t="s">
        <v>199</v>
      </c>
      <c r="E63" s="4" t="s">
        <v>448</v>
      </c>
      <c r="F63" s="4" t="s">
        <v>866</v>
      </c>
      <c r="G63" s="3" t="s">
        <v>302</v>
      </c>
      <c r="H63" s="14" t="s">
        <v>61</v>
      </c>
      <c r="I63" s="20" t="s">
        <v>984</v>
      </c>
      <c r="J63" s="3" t="s">
        <v>69</v>
      </c>
      <c r="K63" s="3">
        <v>2019</v>
      </c>
      <c r="L63" s="5"/>
      <c r="M63" s="64">
        <v>2750000</v>
      </c>
      <c r="N63" s="3" t="s">
        <v>214</v>
      </c>
      <c r="O63" s="14" t="s">
        <v>1644</v>
      </c>
      <c r="P63" s="3"/>
    </row>
    <row r="64" spans="1:16" x14ac:dyDescent="0.25">
      <c r="A64" s="14">
        <v>67</v>
      </c>
      <c r="B64" s="4" t="s">
        <v>432</v>
      </c>
      <c r="C64" s="3" t="s">
        <v>1039</v>
      </c>
      <c r="D64" s="3" t="s">
        <v>199</v>
      </c>
      <c r="E64" s="4" t="s">
        <v>448</v>
      </c>
      <c r="F64" s="4" t="s">
        <v>866</v>
      </c>
      <c r="G64" s="3" t="s">
        <v>302</v>
      </c>
      <c r="H64" s="14" t="s">
        <v>70</v>
      </c>
      <c r="I64" s="20" t="s">
        <v>985</v>
      </c>
      <c r="J64" s="3" t="s">
        <v>69</v>
      </c>
      <c r="K64" s="3">
        <v>2019</v>
      </c>
      <c r="L64" s="5"/>
      <c r="M64" s="64">
        <v>2750000</v>
      </c>
      <c r="N64" s="3" t="s">
        <v>214</v>
      </c>
      <c r="O64" s="14" t="s">
        <v>1647</v>
      </c>
      <c r="P64" s="3"/>
    </row>
    <row r="65" spans="1:16" x14ac:dyDescent="0.25">
      <c r="A65" s="14">
        <v>68</v>
      </c>
      <c r="B65" s="4" t="s">
        <v>432</v>
      </c>
      <c r="C65" s="3" t="s">
        <v>1039</v>
      </c>
      <c r="D65" s="3" t="s">
        <v>199</v>
      </c>
      <c r="E65" s="4" t="s">
        <v>448</v>
      </c>
      <c r="F65" s="4" t="s">
        <v>866</v>
      </c>
      <c r="G65" s="3" t="s">
        <v>302</v>
      </c>
      <c r="H65" s="14" t="s">
        <v>71</v>
      </c>
      <c r="I65" s="20" t="s">
        <v>985</v>
      </c>
      <c r="J65" s="3" t="s">
        <v>69</v>
      </c>
      <c r="K65" s="3">
        <v>2019</v>
      </c>
      <c r="L65" s="5"/>
      <c r="M65" s="64">
        <v>2750000</v>
      </c>
      <c r="N65" s="3" t="s">
        <v>214</v>
      </c>
      <c r="O65" s="14" t="s">
        <v>1648</v>
      </c>
      <c r="P65" s="3"/>
    </row>
    <row r="66" spans="1:16" x14ac:dyDescent="0.25">
      <c r="A66" s="14">
        <v>69</v>
      </c>
      <c r="B66" s="4" t="s">
        <v>432</v>
      </c>
      <c r="C66" s="3" t="s">
        <v>1039</v>
      </c>
      <c r="D66" s="3" t="s">
        <v>199</v>
      </c>
      <c r="E66" s="4" t="s">
        <v>448</v>
      </c>
      <c r="F66" s="4" t="s">
        <v>866</v>
      </c>
      <c r="G66" s="3" t="s">
        <v>302</v>
      </c>
      <c r="H66" s="14" t="s">
        <v>72</v>
      </c>
      <c r="I66" s="20" t="s">
        <v>985</v>
      </c>
      <c r="J66" s="3" t="s">
        <v>69</v>
      </c>
      <c r="K66" s="3">
        <v>2019</v>
      </c>
      <c r="L66" s="5"/>
      <c r="M66" s="64">
        <v>2750000</v>
      </c>
      <c r="N66" s="3" t="s">
        <v>214</v>
      </c>
      <c r="O66" s="14" t="s">
        <v>1649</v>
      </c>
      <c r="P66" s="3"/>
    </row>
    <row r="67" spans="1:16" x14ac:dyDescent="0.25">
      <c r="A67" s="14">
        <v>70</v>
      </c>
      <c r="B67" s="4" t="s">
        <v>432</v>
      </c>
      <c r="C67" s="3" t="s">
        <v>1039</v>
      </c>
      <c r="D67" s="3" t="s">
        <v>199</v>
      </c>
      <c r="E67" s="4" t="s">
        <v>448</v>
      </c>
      <c r="F67" s="4" t="s">
        <v>866</v>
      </c>
      <c r="G67" s="3" t="s">
        <v>302</v>
      </c>
      <c r="H67" s="14" t="s">
        <v>73</v>
      </c>
      <c r="I67" s="20" t="s">
        <v>985</v>
      </c>
      <c r="J67" s="3" t="s">
        <v>69</v>
      </c>
      <c r="K67" s="3">
        <v>2019</v>
      </c>
      <c r="L67" s="5"/>
      <c r="M67" s="64">
        <v>2750000</v>
      </c>
      <c r="N67" s="3" t="s">
        <v>214</v>
      </c>
      <c r="O67" s="14" t="s">
        <v>1650</v>
      </c>
      <c r="P67" s="3"/>
    </row>
    <row r="68" spans="1:16" x14ac:dyDescent="0.25">
      <c r="A68" s="14">
        <v>73</v>
      </c>
      <c r="B68" s="4" t="s">
        <v>432</v>
      </c>
      <c r="C68" s="3" t="s">
        <v>1039</v>
      </c>
      <c r="D68" s="3" t="s">
        <v>199</v>
      </c>
      <c r="E68" s="4" t="s">
        <v>448</v>
      </c>
      <c r="F68" s="4" t="s">
        <v>866</v>
      </c>
      <c r="G68" s="3" t="s">
        <v>302</v>
      </c>
      <c r="H68" s="14" t="s">
        <v>74</v>
      </c>
      <c r="I68" s="20" t="s">
        <v>986</v>
      </c>
      <c r="J68" s="3" t="s">
        <v>69</v>
      </c>
      <c r="K68" s="3">
        <v>2019</v>
      </c>
      <c r="L68" s="5"/>
      <c r="M68" s="64">
        <v>2750000</v>
      </c>
      <c r="N68" s="3" t="s">
        <v>214</v>
      </c>
      <c r="O68" s="14" t="s">
        <v>1653</v>
      </c>
      <c r="P68" s="3"/>
    </row>
    <row r="69" spans="1:16" x14ac:dyDescent="0.25">
      <c r="A69" s="14">
        <v>74</v>
      </c>
      <c r="B69" s="4" t="s">
        <v>432</v>
      </c>
      <c r="C69" s="3" t="s">
        <v>1039</v>
      </c>
      <c r="D69" s="3" t="s">
        <v>199</v>
      </c>
      <c r="E69" s="4" t="s">
        <v>448</v>
      </c>
      <c r="F69" s="4" t="s">
        <v>866</v>
      </c>
      <c r="G69" s="3" t="s">
        <v>302</v>
      </c>
      <c r="H69" s="14" t="s">
        <v>75</v>
      </c>
      <c r="I69" s="20" t="s">
        <v>986</v>
      </c>
      <c r="J69" s="3" t="s">
        <v>69</v>
      </c>
      <c r="K69" s="3">
        <v>2019</v>
      </c>
      <c r="L69" s="5"/>
      <c r="M69" s="64">
        <v>2750000</v>
      </c>
      <c r="N69" s="3" t="s">
        <v>214</v>
      </c>
      <c r="O69" s="14" t="s">
        <v>1654</v>
      </c>
      <c r="P69" s="3"/>
    </row>
    <row r="70" spans="1:16" x14ac:dyDescent="0.25">
      <c r="A70" s="14">
        <v>75</v>
      </c>
      <c r="B70" s="4" t="s">
        <v>432</v>
      </c>
      <c r="C70" s="3" t="s">
        <v>1039</v>
      </c>
      <c r="D70" s="3" t="s">
        <v>199</v>
      </c>
      <c r="E70" s="4" t="s">
        <v>448</v>
      </c>
      <c r="F70" s="4" t="s">
        <v>866</v>
      </c>
      <c r="G70" s="3" t="s">
        <v>302</v>
      </c>
      <c r="H70" s="14" t="s">
        <v>76</v>
      </c>
      <c r="I70" s="20" t="s">
        <v>988</v>
      </c>
      <c r="J70" s="3" t="s">
        <v>69</v>
      </c>
      <c r="K70" s="3">
        <v>2021</v>
      </c>
      <c r="L70" s="5"/>
      <c r="M70" s="64">
        <v>2750000</v>
      </c>
      <c r="N70" s="3" t="s">
        <v>214</v>
      </c>
      <c r="O70" s="14" t="s">
        <v>1655</v>
      </c>
      <c r="P70" s="3"/>
    </row>
    <row r="71" spans="1:16" x14ac:dyDescent="0.25">
      <c r="A71" s="14">
        <v>77</v>
      </c>
      <c r="B71" s="4" t="s">
        <v>432</v>
      </c>
      <c r="C71" s="3" t="s">
        <v>1039</v>
      </c>
      <c r="D71" s="3" t="s">
        <v>199</v>
      </c>
      <c r="E71" s="4" t="s">
        <v>448</v>
      </c>
      <c r="F71" s="4" t="s">
        <v>866</v>
      </c>
      <c r="G71" s="3" t="s">
        <v>302</v>
      </c>
      <c r="H71" s="14" t="s">
        <v>77</v>
      </c>
      <c r="I71" s="20" t="s">
        <v>989</v>
      </c>
      <c r="J71" s="3" t="s">
        <v>69</v>
      </c>
      <c r="K71" s="3">
        <v>2019</v>
      </c>
      <c r="L71" s="5"/>
      <c r="M71" s="64">
        <v>2750000</v>
      </c>
      <c r="N71" s="3" t="s">
        <v>214</v>
      </c>
      <c r="O71" s="14" t="s">
        <v>1657</v>
      </c>
      <c r="P71" s="3"/>
    </row>
    <row r="72" spans="1:16" x14ac:dyDescent="0.25">
      <c r="A72" s="14">
        <v>80</v>
      </c>
      <c r="B72" s="4" t="s">
        <v>432</v>
      </c>
      <c r="C72" s="3" t="s">
        <v>1039</v>
      </c>
      <c r="D72" s="3" t="s">
        <v>199</v>
      </c>
      <c r="E72" s="4" t="s">
        <v>448</v>
      </c>
      <c r="F72" s="4" t="s">
        <v>866</v>
      </c>
      <c r="G72" s="3" t="s">
        <v>302</v>
      </c>
      <c r="H72" s="14" t="s">
        <v>78</v>
      </c>
      <c r="I72" s="20" t="s">
        <v>990</v>
      </c>
      <c r="J72" s="3" t="s">
        <v>69</v>
      </c>
      <c r="K72" s="3">
        <v>2019</v>
      </c>
      <c r="L72" s="5"/>
      <c r="M72" s="64">
        <v>2750000</v>
      </c>
      <c r="N72" s="3" t="s">
        <v>214</v>
      </c>
      <c r="O72" s="14" t="s">
        <v>1660</v>
      </c>
      <c r="P72" s="3"/>
    </row>
    <row r="73" spans="1:16" x14ac:dyDescent="0.25">
      <c r="A73" s="14">
        <v>187</v>
      </c>
      <c r="B73" s="4" t="s">
        <v>432</v>
      </c>
      <c r="C73" s="3" t="s">
        <v>1039</v>
      </c>
      <c r="D73" s="3" t="s">
        <v>199</v>
      </c>
      <c r="E73" s="4" t="s">
        <v>448</v>
      </c>
      <c r="F73" s="4" t="s">
        <v>866</v>
      </c>
      <c r="G73" s="3" t="s">
        <v>302</v>
      </c>
      <c r="H73" s="14" t="s">
        <v>79</v>
      </c>
      <c r="I73" s="20" t="s">
        <v>1024</v>
      </c>
      <c r="J73" s="3" t="s">
        <v>69</v>
      </c>
      <c r="K73" s="3">
        <v>2021</v>
      </c>
      <c r="L73" s="5"/>
      <c r="M73" s="64">
        <v>2750000</v>
      </c>
      <c r="N73" s="3" t="s">
        <v>214</v>
      </c>
      <c r="O73" s="14" t="s">
        <v>1767</v>
      </c>
      <c r="P73" s="3"/>
    </row>
    <row r="74" spans="1:16" x14ac:dyDescent="0.25">
      <c r="A74" s="14">
        <v>188</v>
      </c>
      <c r="B74" s="4" t="s">
        <v>432</v>
      </c>
      <c r="C74" s="3" t="s">
        <v>1039</v>
      </c>
      <c r="D74" s="3" t="s">
        <v>199</v>
      </c>
      <c r="E74" s="4" t="s">
        <v>448</v>
      </c>
      <c r="F74" s="4" t="s">
        <v>866</v>
      </c>
      <c r="G74" s="3" t="s">
        <v>302</v>
      </c>
      <c r="H74" s="37" t="s">
        <v>80</v>
      </c>
      <c r="I74" s="20" t="s">
        <v>1024</v>
      </c>
      <c r="J74" s="3" t="s">
        <v>69</v>
      </c>
      <c r="K74" s="3">
        <v>2021</v>
      </c>
      <c r="L74" s="5"/>
      <c r="M74" s="64">
        <v>2750000</v>
      </c>
      <c r="N74" s="3" t="s">
        <v>214</v>
      </c>
      <c r="O74" s="14" t="s">
        <v>1768</v>
      </c>
      <c r="P74" s="3"/>
    </row>
    <row r="75" spans="1:16" x14ac:dyDescent="0.25">
      <c r="A75" s="14">
        <v>189</v>
      </c>
      <c r="B75" s="4" t="s">
        <v>432</v>
      </c>
      <c r="C75" s="3" t="s">
        <v>1039</v>
      </c>
      <c r="D75" s="3" t="s">
        <v>199</v>
      </c>
      <c r="E75" s="4" t="s">
        <v>448</v>
      </c>
      <c r="F75" s="4" t="s">
        <v>866</v>
      </c>
      <c r="G75" s="3" t="s">
        <v>302</v>
      </c>
      <c r="H75" s="14" t="s">
        <v>81</v>
      </c>
      <c r="I75" s="20" t="s">
        <v>1024</v>
      </c>
      <c r="J75" s="3" t="s">
        <v>69</v>
      </c>
      <c r="K75" s="3">
        <v>2021</v>
      </c>
      <c r="L75" s="5"/>
      <c r="M75" s="64">
        <v>2750000</v>
      </c>
      <c r="N75" s="3" t="s">
        <v>214</v>
      </c>
      <c r="O75" s="14" t="s">
        <v>1769</v>
      </c>
      <c r="P75" s="3"/>
    </row>
    <row r="76" spans="1:16" x14ac:dyDescent="0.25">
      <c r="A76" s="14">
        <v>190</v>
      </c>
      <c r="B76" s="4" t="s">
        <v>432</v>
      </c>
      <c r="C76" s="3" t="s">
        <v>1039</v>
      </c>
      <c r="D76" s="3" t="s">
        <v>199</v>
      </c>
      <c r="E76" s="4" t="s">
        <v>448</v>
      </c>
      <c r="F76" s="4" t="s">
        <v>866</v>
      </c>
      <c r="G76" s="3" t="s">
        <v>302</v>
      </c>
      <c r="H76" s="14" t="s">
        <v>82</v>
      </c>
      <c r="I76" s="20" t="s">
        <v>1024</v>
      </c>
      <c r="J76" s="3" t="s">
        <v>69</v>
      </c>
      <c r="K76" s="3">
        <v>2021</v>
      </c>
      <c r="L76" s="5"/>
      <c r="M76" s="64">
        <v>2750000</v>
      </c>
      <c r="N76" s="3" t="s">
        <v>214</v>
      </c>
      <c r="O76" s="14" t="s">
        <v>1770</v>
      </c>
      <c r="P76" s="3"/>
    </row>
    <row r="77" spans="1:16" x14ac:dyDescent="0.25">
      <c r="A77" s="14">
        <v>191</v>
      </c>
      <c r="B77" s="4" t="s">
        <v>432</v>
      </c>
      <c r="C77" s="3" t="s">
        <v>1039</v>
      </c>
      <c r="D77" s="3" t="s">
        <v>199</v>
      </c>
      <c r="E77" s="4" t="s">
        <v>448</v>
      </c>
      <c r="F77" s="4" t="s">
        <v>866</v>
      </c>
      <c r="G77" s="3" t="s">
        <v>302</v>
      </c>
      <c r="H77" s="14" t="s">
        <v>83</v>
      </c>
      <c r="I77" s="20" t="s">
        <v>1024</v>
      </c>
      <c r="J77" s="3" t="s">
        <v>69</v>
      </c>
      <c r="K77" s="3">
        <v>2021</v>
      </c>
      <c r="L77" s="5"/>
      <c r="M77" s="64">
        <v>2750000</v>
      </c>
      <c r="N77" s="3" t="s">
        <v>214</v>
      </c>
      <c r="O77" s="14" t="s">
        <v>1771</v>
      </c>
      <c r="P77" s="3"/>
    </row>
    <row r="78" spans="1:16" x14ac:dyDescent="0.25">
      <c r="A78" s="14">
        <v>192</v>
      </c>
      <c r="B78" s="4" t="s">
        <v>432</v>
      </c>
      <c r="C78" s="3" t="s">
        <v>1039</v>
      </c>
      <c r="D78" s="3" t="s">
        <v>199</v>
      </c>
      <c r="E78" s="4" t="s">
        <v>448</v>
      </c>
      <c r="F78" s="4" t="s">
        <v>866</v>
      </c>
      <c r="G78" s="3" t="s">
        <v>302</v>
      </c>
      <c r="H78" s="14" t="s">
        <v>84</v>
      </c>
      <c r="I78" s="20" t="s">
        <v>1024</v>
      </c>
      <c r="J78" s="3" t="s">
        <v>69</v>
      </c>
      <c r="K78" s="3">
        <v>2021</v>
      </c>
      <c r="L78" s="5"/>
      <c r="M78" s="64">
        <v>2750000</v>
      </c>
      <c r="N78" s="3" t="s">
        <v>214</v>
      </c>
      <c r="O78" s="14" t="s">
        <v>1772</v>
      </c>
      <c r="P78" s="3"/>
    </row>
    <row r="79" spans="1:16" x14ac:dyDescent="0.25">
      <c r="A79" s="14">
        <v>193</v>
      </c>
      <c r="B79" s="4" t="s">
        <v>432</v>
      </c>
      <c r="C79" s="3" t="s">
        <v>1039</v>
      </c>
      <c r="D79" s="3" t="s">
        <v>199</v>
      </c>
      <c r="E79" s="4" t="s">
        <v>448</v>
      </c>
      <c r="F79" s="4" t="s">
        <v>866</v>
      </c>
      <c r="G79" s="3" t="s">
        <v>302</v>
      </c>
      <c r="H79" s="14" t="s">
        <v>85</v>
      </c>
      <c r="I79" s="20" t="s">
        <v>1024</v>
      </c>
      <c r="J79" s="3" t="s">
        <v>69</v>
      </c>
      <c r="K79" s="3">
        <v>2021</v>
      </c>
      <c r="L79" s="5"/>
      <c r="M79" s="64">
        <v>2750000</v>
      </c>
      <c r="N79" s="3" t="s">
        <v>214</v>
      </c>
      <c r="O79" s="14" t="s">
        <v>1773</v>
      </c>
      <c r="P79" s="3"/>
    </row>
    <row r="80" spans="1:16" x14ac:dyDescent="0.25">
      <c r="A80" s="14">
        <v>194</v>
      </c>
      <c r="B80" s="4" t="s">
        <v>432</v>
      </c>
      <c r="C80" s="3" t="s">
        <v>1039</v>
      </c>
      <c r="D80" s="3" t="s">
        <v>199</v>
      </c>
      <c r="E80" s="4" t="s">
        <v>448</v>
      </c>
      <c r="F80" s="32" t="s">
        <v>866</v>
      </c>
      <c r="G80" s="33" t="s">
        <v>302</v>
      </c>
      <c r="H80" s="34" t="s">
        <v>86</v>
      </c>
      <c r="I80" s="20" t="s">
        <v>1024</v>
      </c>
      <c r="J80" s="3" t="s">
        <v>69</v>
      </c>
      <c r="K80" s="3">
        <v>2021</v>
      </c>
      <c r="L80" s="5"/>
      <c r="M80" s="64">
        <v>2750000</v>
      </c>
      <c r="N80" s="3" t="s">
        <v>214</v>
      </c>
      <c r="O80" s="14" t="s">
        <v>1774</v>
      </c>
      <c r="P80" s="3"/>
    </row>
    <row r="81" spans="1:16" s="130" customFormat="1" x14ac:dyDescent="0.25">
      <c r="A81" s="124"/>
      <c r="B81" s="125" t="s">
        <v>432</v>
      </c>
      <c r="C81" s="126" t="s">
        <v>1039</v>
      </c>
      <c r="D81" s="126" t="s">
        <v>199</v>
      </c>
      <c r="E81" s="125" t="s">
        <v>448</v>
      </c>
      <c r="F81" s="136" t="s">
        <v>866</v>
      </c>
      <c r="G81" s="137" t="s">
        <v>302</v>
      </c>
      <c r="H81" s="138" t="s">
        <v>87</v>
      </c>
      <c r="I81" s="127" t="s">
        <v>982</v>
      </c>
      <c r="J81" s="126" t="s">
        <v>69</v>
      </c>
      <c r="K81" s="126" t="s">
        <v>1948</v>
      </c>
      <c r="L81" s="128"/>
      <c r="M81" s="129">
        <v>1475000</v>
      </c>
      <c r="N81" s="131" t="s">
        <v>1951</v>
      </c>
      <c r="O81" s="124" t="s">
        <v>1949</v>
      </c>
      <c r="P81" s="126"/>
    </row>
    <row r="82" spans="1:16" s="130" customFormat="1" x14ac:dyDescent="0.25">
      <c r="A82" s="124"/>
      <c r="B82" s="125" t="s">
        <v>432</v>
      </c>
      <c r="C82" s="126" t="s">
        <v>1039</v>
      </c>
      <c r="D82" s="126" t="s">
        <v>199</v>
      </c>
      <c r="E82" s="125" t="s">
        <v>448</v>
      </c>
      <c r="F82" s="136" t="s">
        <v>866</v>
      </c>
      <c r="G82" s="137" t="s">
        <v>302</v>
      </c>
      <c r="H82" s="138" t="s">
        <v>88</v>
      </c>
      <c r="I82" s="127" t="s">
        <v>982</v>
      </c>
      <c r="J82" s="126" t="s">
        <v>69</v>
      </c>
      <c r="K82" s="126" t="s">
        <v>1948</v>
      </c>
      <c r="L82" s="128"/>
      <c r="M82" s="129">
        <v>1475000</v>
      </c>
      <c r="N82" s="131" t="s">
        <v>1951</v>
      </c>
      <c r="O82" s="124" t="s">
        <v>1950</v>
      </c>
      <c r="P82" s="126"/>
    </row>
    <row r="83" spans="1:16" x14ac:dyDescent="0.25">
      <c r="A83" s="14">
        <v>14</v>
      </c>
      <c r="B83" s="4" t="s">
        <v>432</v>
      </c>
      <c r="C83" s="3" t="s">
        <v>1039</v>
      </c>
      <c r="D83" s="3" t="s">
        <v>199</v>
      </c>
      <c r="E83" s="4" t="s">
        <v>273</v>
      </c>
      <c r="F83" s="4" t="s">
        <v>273</v>
      </c>
      <c r="G83" s="3" t="s">
        <v>303</v>
      </c>
      <c r="H83" s="14" t="s">
        <v>37</v>
      </c>
      <c r="I83" s="20" t="s">
        <v>447</v>
      </c>
      <c r="J83" s="3" t="s">
        <v>69</v>
      </c>
      <c r="K83" s="3">
        <v>2022</v>
      </c>
      <c r="L83" s="5"/>
      <c r="M83" s="64">
        <v>3500000</v>
      </c>
      <c r="N83" s="3" t="s">
        <v>214</v>
      </c>
      <c r="O83" s="14" t="s">
        <v>1594</v>
      </c>
      <c r="P83" s="3"/>
    </row>
    <row r="84" spans="1:16" x14ac:dyDescent="0.25">
      <c r="A84" s="14">
        <v>15</v>
      </c>
      <c r="B84" s="4" t="s">
        <v>432</v>
      </c>
      <c r="C84" s="3" t="s">
        <v>1039</v>
      </c>
      <c r="D84" s="3" t="s">
        <v>199</v>
      </c>
      <c r="E84" s="4" t="s">
        <v>272</v>
      </c>
      <c r="F84" s="4" t="s">
        <v>272</v>
      </c>
      <c r="G84" s="3" t="s">
        <v>304</v>
      </c>
      <c r="H84" s="14" t="s">
        <v>37</v>
      </c>
      <c r="I84" s="20" t="s">
        <v>447</v>
      </c>
      <c r="J84" s="3" t="s">
        <v>69</v>
      </c>
      <c r="K84" s="3">
        <v>2022</v>
      </c>
      <c r="L84" s="5"/>
      <c r="M84" s="64">
        <v>7600000</v>
      </c>
      <c r="N84" s="3" t="s">
        <v>214</v>
      </c>
      <c r="O84" s="14" t="s">
        <v>1595</v>
      </c>
      <c r="P84" s="3"/>
    </row>
    <row r="85" spans="1:16" x14ac:dyDescent="0.25">
      <c r="A85" s="14">
        <v>16</v>
      </c>
      <c r="B85" s="4" t="s">
        <v>432</v>
      </c>
      <c r="C85" s="3" t="s">
        <v>1039</v>
      </c>
      <c r="D85" s="3" t="s">
        <v>199</v>
      </c>
      <c r="E85" s="4" t="s">
        <v>274</v>
      </c>
      <c r="F85" s="4" t="s">
        <v>274</v>
      </c>
      <c r="G85" s="3" t="s">
        <v>305</v>
      </c>
      <c r="H85" s="14" t="s">
        <v>37</v>
      </c>
      <c r="I85" s="20" t="s">
        <v>447</v>
      </c>
      <c r="J85" s="3" t="s">
        <v>69</v>
      </c>
      <c r="K85" s="3">
        <v>2022</v>
      </c>
      <c r="L85" s="5"/>
      <c r="M85" s="64">
        <v>5500000</v>
      </c>
      <c r="N85" s="36" t="s">
        <v>214</v>
      </c>
      <c r="O85" s="14" t="s">
        <v>1596</v>
      </c>
      <c r="P85" s="3"/>
    </row>
    <row r="86" spans="1:16" x14ac:dyDescent="0.25">
      <c r="A86" s="14">
        <v>17</v>
      </c>
      <c r="B86" s="35" t="s">
        <v>432</v>
      </c>
      <c r="C86" s="3" t="s">
        <v>1039</v>
      </c>
      <c r="D86" s="3" t="s">
        <v>199</v>
      </c>
      <c r="E86" s="4" t="s">
        <v>274</v>
      </c>
      <c r="F86" s="35" t="s">
        <v>274</v>
      </c>
      <c r="G86" s="3" t="s">
        <v>305</v>
      </c>
      <c r="H86" s="14" t="s">
        <v>38</v>
      </c>
      <c r="I86" s="20" t="s">
        <v>447</v>
      </c>
      <c r="J86" s="3" t="s">
        <v>69</v>
      </c>
      <c r="K86" s="3">
        <v>2022</v>
      </c>
      <c r="L86" s="39"/>
      <c r="M86" s="64">
        <v>5500000</v>
      </c>
      <c r="N86" s="36" t="s">
        <v>214</v>
      </c>
      <c r="O86" s="14" t="s">
        <v>1597</v>
      </c>
      <c r="P86" s="36"/>
    </row>
    <row r="87" spans="1:16" x14ac:dyDescent="0.25">
      <c r="A87" s="14">
        <v>18</v>
      </c>
      <c r="B87" s="4" t="s">
        <v>432</v>
      </c>
      <c r="C87" s="3" t="s">
        <v>1039</v>
      </c>
      <c r="D87" s="3" t="s">
        <v>199</v>
      </c>
      <c r="E87" s="4" t="s">
        <v>274</v>
      </c>
      <c r="F87" s="4" t="s">
        <v>274</v>
      </c>
      <c r="G87" s="3" t="s">
        <v>305</v>
      </c>
      <c r="H87" s="14" t="s">
        <v>39</v>
      </c>
      <c r="I87" s="20" t="s">
        <v>447</v>
      </c>
      <c r="J87" s="3" t="s">
        <v>69</v>
      </c>
      <c r="K87" s="3">
        <v>2022</v>
      </c>
      <c r="L87" s="5"/>
      <c r="M87" s="64">
        <v>5500000</v>
      </c>
      <c r="N87" s="3" t="s">
        <v>214</v>
      </c>
      <c r="O87" s="14" t="s">
        <v>1598</v>
      </c>
      <c r="P87" s="3"/>
    </row>
    <row r="88" spans="1:16" x14ac:dyDescent="0.25">
      <c r="A88" s="14">
        <v>19</v>
      </c>
      <c r="B88" s="4" t="s">
        <v>432</v>
      </c>
      <c r="C88" s="3" t="s">
        <v>1039</v>
      </c>
      <c r="D88" s="3" t="s">
        <v>199</v>
      </c>
      <c r="E88" s="4" t="s">
        <v>274</v>
      </c>
      <c r="F88" s="4" t="s">
        <v>274</v>
      </c>
      <c r="G88" s="3" t="s">
        <v>305</v>
      </c>
      <c r="H88" s="14" t="s">
        <v>40</v>
      </c>
      <c r="I88" s="20" t="s">
        <v>447</v>
      </c>
      <c r="J88" s="3" t="s">
        <v>69</v>
      </c>
      <c r="K88" s="3">
        <v>2022</v>
      </c>
      <c r="L88" s="5"/>
      <c r="M88" s="64">
        <v>5500000</v>
      </c>
      <c r="N88" s="3" t="s">
        <v>214</v>
      </c>
      <c r="O88" s="14" t="s">
        <v>1599</v>
      </c>
      <c r="P88" s="3"/>
    </row>
    <row r="89" spans="1:16" x14ac:dyDescent="0.25">
      <c r="A89" s="14">
        <v>20</v>
      </c>
      <c r="B89" s="4" t="s">
        <v>432</v>
      </c>
      <c r="C89" s="3" t="s">
        <v>1039</v>
      </c>
      <c r="D89" s="3" t="s">
        <v>199</v>
      </c>
      <c r="E89" s="4" t="s">
        <v>274</v>
      </c>
      <c r="F89" s="4" t="s">
        <v>274</v>
      </c>
      <c r="G89" s="3" t="s">
        <v>305</v>
      </c>
      <c r="H89" s="14" t="s">
        <v>41</v>
      </c>
      <c r="I89" s="20" t="s">
        <v>447</v>
      </c>
      <c r="J89" s="3" t="s">
        <v>69</v>
      </c>
      <c r="K89" s="3">
        <v>2022</v>
      </c>
      <c r="L89" s="5"/>
      <c r="M89" s="64">
        <v>5500000</v>
      </c>
      <c r="N89" s="3" t="s">
        <v>214</v>
      </c>
      <c r="O89" s="14" t="s">
        <v>1600</v>
      </c>
      <c r="P89" s="3"/>
    </row>
    <row r="90" spans="1:16" x14ac:dyDescent="0.25">
      <c r="A90" s="14">
        <v>21</v>
      </c>
      <c r="B90" s="4" t="s">
        <v>432</v>
      </c>
      <c r="C90" s="3" t="s">
        <v>1039</v>
      </c>
      <c r="D90" s="3" t="s">
        <v>199</v>
      </c>
      <c r="E90" s="4" t="s">
        <v>274</v>
      </c>
      <c r="F90" s="4" t="s">
        <v>274</v>
      </c>
      <c r="G90" s="3" t="s">
        <v>305</v>
      </c>
      <c r="H90" s="14" t="s">
        <v>42</v>
      </c>
      <c r="I90" s="20" t="s">
        <v>447</v>
      </c>
      <c r="J90" s="3" t="s">
        <v>69</v>
      </c>
      <c r="K90" s="3">
        <v>2022</v>
      </c>
      <c r="L90" s="5"/>
      <c r="M90" s="64">
        <v>5500000</v>
      </c>
      <c r="N90" s="3" t="s">
        <v>214</v>
      </c>
      <c r="O90" s="14" t="s">
        <v>1601</v>
      </c>
      <c r="P90" s="3"/>
    </row>
    <row r="91" spans="1:16" x14ac:dyDescent="0.25">
      <c r="A91" s="14">
        <v>23</v>
      </c>
      <c r="B91" s="4" t="s">
        <v>432</v>
      </c>
      <c r="C91" s="3" t="s">
        <v>1039</v>
      </c>
      <c r="D91" s="3" t="s">
        <v>199</v>
      </c>
      <c r="E91" s="4" t="s">
        <v>277</v>
      </c>
      <c r="F91" s="4" t="s">
        <v>277</v>
      </c>
      <c r="G91" s="3" t="s">
        <v>306</v>
      </c>
      <c r="H91" s="14" t="s">
        <v>37</v>
      </c>
      <c r="I91" s="20" t="s">
        <v>449</v>
      </c>
      <c r="J91" s="3" t="s">
        <v>69</v>
      </c>
      <c r="K91" s="3">
        <v>2019</v>
      </c>
      <c r="L91" s="5"/>
      <c r="M91" s="64">
        <v>4200000</v>
      </c>
      <c r="N91" s="3" t="s">
        <v>214</v>
      </c>
      <c r="O91" s="14" t="s">
        <v>1603</v>
      </c>
      <c r="P91" s="3"/>
    </row>
    <row r="92" spans="1:16" x14ac:dyDescent="0.25">
      <c r="A92" s="14">
        <v>24</v>
      </c>
      <c r="B92" s="4" t="s">
        <v>432</v>
      </c>
      <c r="C92" s="3" t="s">
        <v>1039</v>
      </c>
      <c r="D92" s="3" t="s">
        <v>199</v>
      </c>
      <c r="E92" s="4" t="s">
        <v>277</v>
      </c>
      <c r="F92" s="4" t="s">
        <v>277</v>
      </c>
      <c r="G92" s="3" t="s">
        <v>306</v>
      </c>
      <c r="H92" s="14" t="s">
        <v>38</v>
      </c>
      <c r="I92" s="20" t="s">
        <v>918</v>
      </c>
      <c r="J92" s="3" t="s">
        <v>69</v>
      </c>
      <c r="K92" s="3">
        <v>2019</v>
      </c>
      <c r="L92" s="5"/>
      <c r="M92" s="64">
        <v>4200000</v>
      </c>
      <c r="N92" s="3" t="s">
        <v>214</v>
      </c>
      <c r="O92" s="14" t="s">
        <v>1604</v>
      </c>
      <c r="P92" s="3"/>
    </row>
    <row r="93" spans="1:16" x14ac:dyDescent="0.25">
      <c r="A93" s="14">
        <v>39</v>
      </c>
      <c r="B93" s="4" t="s">
        <v>432</v>
      </c>
      <c r="C93" s="3" t="s">
        <v>1039</v>
      </c>
      <c r="D93" s="3" t="s">
        <v>199</v>
      </c>
      <c r="E93" s="4" t="s">
        <v>451</v>
      </c>
      <c r="F93" s="4" t="s">
        <v>859</v>
      </c>
      <c r="G93" s="3" t="s">
        <v>453</v>
      </c>
      <c r="H93" s="14" t="s">
        <v>37</v>
      </c>
      <c r="I93" s="20" t="s">
        <v>980</v>
      </c>
      <c r="J93" s="3" t="s">
        <v>69</v>
      </c>
      <c r="K93" s="3">
        <v>2018</v>
      </c>
      <c r="L93" s="5"/>
      <c r="M93" s="64">
        <v>2200000</v>
      </c>
      <c r="N93" s="3" t="s">
        <v>214</v>
      </c>
      <c r="O93" s="14" t="s">
        <v>1619</v>
      </c>
      <c r="P93" s="3"/>
    </row>
    <row r="94" spans="1:16" x14ac:dyDescent="0.25">
      <c r="A94" s="14">
        <v>40</v>
      </c>
      <c r="B94" s="4" t="s">
        <v>432</v>
      </c>
      <c r="C94" s="3" t="s">
        <v>1039</v>
      </c>
      <c r="D94" s="3" t="s">
        <v>199</v>
      </c>
      <c r="E94" s="4" t="s">
        <v>452</v>
      </c>
      <c r="F94" s="4" t="s">
        <v>860</v>
      </c>
      <c r="G94" s="3" t="s">
        <v>454</v>
      </c>
      <c r="H94" s="14" t="s">
        <v>37</v>
      </c>
      <c r="I94" s="20" t="s">
        <v>980</v>
      </c>
      <c r="J94" s="3" t="s">
        <v>69</v>
      </c>
      <c r="K94" s="3">
        <v>2019</v>
      </c>
      <c r="L94" s="5"/>
      <c r="M94" s="64">
        <v>2900000</v>
      </c>
      <c r="N94" s="3" t="s">
        <v>214</v>
      </c>
      <c r="O94" s="14" t="s">
        <v>1620</v>
      </c>
      <c r="P94" s="3"/>
    </row>
    <row r="95" spans="1:16" x14ac:dyDescent="0.25">
      <c r="A95" s="14">
        <v>41</v>
      </c>
      <c r="B95" s="4" t="s">
        <v>432</v>
      </c>
      <c r="C95" s="3" t="s">
        <v>1039</v>
      </c>
      <c r="D95" s="3" t="s">
        <v>199</v>
      </c>
      <c r="E95" s="4" t="s">
        <v>862</v>
      </c>
      <c r="F95" s="4" t="s">
        <v>863</v>
      </c>
      <c r="G95" s="3" t="s">
        <v>455</v>
      </c>
      <c r="H95" s="14" t="s">
        <v>37</v>
      </c>
      <c r="I95" s="20" t="s">
        <v>980</v>
      </c>
      <c r="J95" s="3" t="s">
        <v>69</v>
      </c>
      <c r="K95" s="3">
        <v>2019</v>
      </c>
      <c r="L95" s="5"/>
      <c r="M95" s="64">
        <v>1900000</v>
      </c>
      <c r="N95" s="3" t="s">
        <v>214</v>
      </c>
      <c r="O95" s="14" t="s">
        <v>1621</v>
      </c>
      <c r="P95" s="3"/>
    </row>
    <row r="96" spans="1:16" x14ac:dyDescent="0.25">
      <c r="A96" s="14">
        <v>82</v>
      </c>
      <c r="B96" s="4" t="s">
        <v>432</v>
      </c>
      <c r="C96" s="3" t="s">
        <v>1039</v>
      </c>
      <c r="D96" s="3" t="s">
        <v>199</v>
      </c>
      <c r="E96" s="4" t="s">
        <v>855</v>
      </c>
      <c r="F96" s="4" t="s">
        <v>882</v>
      </c>
      <c r="G96" s="3" t="s">
        <v>814</v>
      </c>
      <c r="H96" s="14" t="s">
        <v>37</v>
      </c>
      <c r="I96" s="20" t="s">
        <v>1006</v>
      </c>
      <c r="J96" s="3" t="s">
        <v>69</v>
      </c>
      <c r="K96" s="3">
        <v>2021</v>
      </c>
      <c r="L96" s="5"/>
      <c r="M96" s="64">
        <v>1600000</v>
      </c>
      <c r="N96" s="3" t="s">
        <v>214</v>
      </c>
      <c r="O96" s="14" t="s">
        <v>1662</v>
      </c>
      <c r="P96" s="3"/>
    </row>
    <row r="97" spans="1:16" x14ac:dyDescent="0.25">
      <c r="A97" s="14">
        <v>83</v>
      </c>
      <c r="B97" s="4" t="s">
        <v>432</v>
      </c>
      <c r="C97" s="3" t="s">
        <v>1039</v>
      </c>
      <c r="D97" s="3" t="s">
        <v>199</v>
      </c>
      <c r="E97" s="4" t="s">
        <v>855</v>
      </c>
      <c r="F97" s="4" t="s">
        <v>882</v>
      </c>
      <c r="G97" s="3" t="s">
        <v>814</v>
      </c>
      <c r="H97" s="14" t="s">
        <v>38</v>
      </c>
      <c r="I97" s="20" t="s">
        <v>1006</v>
      </c>
      <c r="J97" s="3" t="s">
        <v>69</v>
      </c>
      <c r="K97" s="3">
        <v>2021</v>
      </c>
      <c r="L97" s="5"/>
      <c r="M97" s="64">
        <v>1600000</v>
      </c>
      <c r="N97" s="3" t="s">
        <v>214</v>
      </c>
      <c r="O97" s="14" t="s">
        <v>1663</v>
      </c>
      <c r="P97" s="3"/>
    </row>
    <row r="98" spans="1:16" x14ac:dyDescent="0.25">
      <c r="A98" s="14">
        <v>84</v>
      </c>
      <c r="B98" s="4" t="s">
        <v>432</v>
      </c>
      <c r="C98" s="3" t="s">
        <v>1039</v>
      </c>
      <c r="D98" s="3" t="s">
        <v>199</v>
      </c>
      <c r="E98" s="4" t="s">
        <v>855</v>
      </c>
      <c r="F98" s="4" t="s">
        <v>882</v>
      </c>
      <c r="G98" s="3" t="s">
        <v>814</v>
      </c>
      <c r="H98" s="14" t="s">
        <v>39</v>
      </c>
      <c r="I98" s="20" t="s">
        <v>1006</v>
      </c>
      <c r="J98" s="3" t="s">
        <v>69</v>
      </c>
      <c r="K98" s="3">
        <v>2021</v>
      </c>
      <c r="L98" s="5"/>
      <c r="M98" s="64">
        <v>1600000</v>
      </c>
      <c r="N98" s="3" t="s">
        <v>214</v>
      </c>
      <c r="O98" s="14" t="s">
        <v>1664</v>
      </c>
      <c r="P98" s="3"/>
    </row>
    <row r="99" spans="1:16" x14ac:dyDescent="0.25">
      <c r="A99" s="14">
        <v>85</v>
      </c>
      <c r="B99" s="4" t="s">
        <v>432</v>
      </c>
      <c r="C99" s="3" t="s">
        <v>1039</v>
      </c>
      <c r="D99" s="3" t="s">
        <v>199</v>
      </c>
      <c r="E99" s="4" t="s">
        <v>855</v>
      </c>
      <c r="F99" s="4" t="s">
        <v>882</v>
      </c>
      <c r="G99" s="3" t="s">
        <v>814</v>
      </c>
      <c r="H99" s="14" t="s">
        <v>40</v>
      </c>
      <c r="I99" s="20" t="s">
        <v>1006</v>
      </c>
      <c r="J99" s="3" t="s">
        <v>69</v>
      </c>
      <c r="K99" s="3">
        <v>2021</v>
      </c>
      <c r="L99" s="5"/>
      <c r="M99" s="64">
        <v>1600000</v>
      </c>
      <c r="N99" s="3" t="s">
        <v>214</v>
      </c>
      <c r="O99" s="14" t="s">
        <v>1665</v>
      </c>
      <c r="P99" s="3"/>
    </row>
    <row r="100" spans="1:16" x14ac:dyDescent="0.25">
      <c r="A100" s="14">
        <v>86</v>
      </c>
      <c r="B100" s="4" t="s">
        <v>432</v>
      </c>
      <c r="C100" s="3" t="s">
        <v>1039</v>
      </c>
      <c r="D100" s="3" t="s">
        <v>199</v>
      </c>
      <c r="E100" s="4" t="s">
        <v>855</v>
      </c>
      <c r="F100" s="4" t="s">
        <v>882</v>
      </c>
      <c r="G100" s="3" t="s">
        <v>814</v>
      </c>
      <c r="H100" s="14" t="s">
        <v>41</v>
      </c>
      <c r="I100" s="20" t="s">
        <v>1006</v>
      </c>
      <c r="J100" s="3" t="s">
        <v>69</v>
      </c>
      <c r="K100" s="3">
        <v>2021</v>
      </c>
      <c r="L100" s="5"/>
      <c r="M100" s="64">
        <v>1600000</v>
      </c>
      <c r="N100" s="3" t="s">
        <v>214</v>
      </c>
      <c r="O100" s="14" t="s">
        <v>1666</v>
      </c>
      <c r="P100" s="3"/>
    </row>
    <row r="101" spans="1:16" x14ac:dyDescent="0.25">
      <c r="A101" s="14">
        <v>87</v>
      </c>
      <c r="B101" s="4" t="s">
        <v>432</v>
      </c>
      <c r="C101" s="3" t="s">
        <v>1039</v>
      </c>
      <c r="D101" s="3" t="s">
        <v>199</v>
      </c>
      <c r="E101" s="4" t="s">
        <v>855</v>
      </c>
      <c r="F101" s="4" t="s">
        <v>882</v>
      </c>
      <c r="G101" s="3" t="s">
        <v>814</v>
      </c>
      <c r="H101" s="14" t="s">
        <v>42</v>
      </c>
      <c r="I101" s="20" t="s">
        <v>1006</v>
      </c>
      <c r="J101" s="3" t="s">
        <v>69</v>
      </c>
      <c r="K101" s="3">
        <v>2021</v>
      </c>
      <c r="L101" s="5"/>
      <c r="M101" s="64">
        <v>1600000</v>
      </c>
      <c r="N101" s="3" t="s">
        <v>214</v>
      </c>
      <c r="O101" s="14" t="s">
        <v>1667</v>
      </c>
      <c r="P101" s="3"/>
    </row>
    <row r="102" spans="1:16" x14ac:dyDescent="0.25">
      <c r="A102" s="14">
        <v>88</v>
      </c>
      <c r="B102" s="4" t="s">
        <v>432</v>
      </c>
      <c r="C102" s="3" t="s">
        <v>1039</v>
      </c>
      <c r="D102" s="3" t="s">
        <v>199</v>
      </c>
      <c r="E102" s="4" t="s">
        <v>855</v>
      </c>
      <c r="F102" s="4" t="s">
        <v>882</v>
      </c>
      <c r="G102" s="3" t="s">
        <v>814</v>
      </c>
      <c r="H102" s="14" t="s">
        <v>43</v>
      </c>
      <c r="I102" s="20" t="s">
        <v>1006</v>
      </c>
      <c r="J102" s="3" t="s">
        <v>69</v>
      </c>
      <c r="K102" s="3">
        <v>2021</v>
      </c>
      <c r="L102" s="5"/>
      <c r="M102" s="64">
        <v>1600000</v>
      </c>
      <c r="N102" s="3" t="s">
        <v>214</v>
      </c>
      <c r="O102" s="14" t="s">
        <v>1668</v>
      </c>
      <c r="P102" s="3"/>
    </row>
    <row r="103" spans="1:16" x14ac:dyDescent="0.25">
      <c r="A103" s="14">
        <v>89</v>
      </c>
      <c r="B103" s="4" t="s">
        <v>432</v>
      </c>
      <c r="C103" s="3" t="s">
        <v>1039</v>
      </c>
      <c r="D103" s="3" t="s">
        <v>199</v>
      </c>
      <c r="E103" s="4" t="s">
        <v>855</v>
      </c>
      <c r="F103" s="4" t="s">
        <v>882</v>
      </c>
      <c r="G103" s="3" t="s">
        <v>814</v>
      </c>
      <c r="H103" s="14" t="s">
        <v>44</v>
      </c>
      <c r="I103" s="20" t="s">
        <v>1006</v>
      </c>
      <c r="J103" s="3" t="s">
        <v>69</v>
      </c>
      <c r="K103" s="3">
        <v>2021</v>
      </c>
      <c r="L103" s="5"/>
      <c r="M103" s="64">
        <v>1600000</v>
      </c>
      <c r="N103" s="3" t="s">
        <v>214</v>
      </c>
      <c r="O103" s="14" t="s">
        <v>1669</v>
      </c>
      <c r="P103" s="3"/>
    </row>
    <row r="104" spans="1:16" x14ac:dyDescent="0.25">
      <c r="A104" s="14">
        <v>90</v>
      </c>
      <c r="B104" s="4" t="s">
        <v>432</v>
      </c>
      <c r="C104" s="3" t="s">
        <v>1039</v>
      </c>
      <c r="D104" s="3" t="s">
        <v>199</v>
      </c>
      <c r="E104" s="4" t="s">
        <v>855</v>
      </c>
      <c r="F104" s="4" t="s">
        <v>882</v>
      </c>
      <c r="G104" s="3" t="s">
        <v>814</v>
      </c>
      <c r="H104" s="14" t="s">
        <v>45</v>
      </c>
      <c r="I104" s="20" t="s">
        <v>1006</v>
      </c>
      <c r="J104" s="3" t="s">
        <v>69</v>
      </c>
      <c r="K104" s="3">
        <v>2021</v>
      </c>
      <c r="L104" s="5"/>
      <c r="M104" s="64">
        <v>1600000</v>
      </c>
      <c r="N104" s="3" t="s">
        <v>214</v>
      </c>
      <c r="O104" s="14" t="s">
        <v>1670</v>
      </c>
      <c r="P104" s="3"/>
    </row>
    <row r="105" spans="1:16" x14ac:dyDescent="0.25">
      <c r="A105" s="14">
        <v>91</v>
      </c>
      <c r="B105" s="4" t="s">
        <v>432</v>
      </c>
      <c r="C105" s="3" t="s">
        <v>1039</v>
      </c>
      <c r="D105" s="3" t="s">
        <v>199</v>
      </c>
      <c r="E105" s="4" t="s">
        <v>855</v>
      </c>
      <c r="F105" s="4" t="s">
        <v>882</v>
      </c>
      <c r="G105" s="3" t="s">
        <v>814</v>
      </c>
      <c r="H105" s="14" t="s">
        <v>46</v>
      </c>
      <c r="I105" s="20" t="s">
        <v>1006</v>
      </c>
      <c r="J105" s="3" t="s">
        <v>69</v>
      </c>
      <c r="K105" s="3">
        <v>2021</v>
      </c>
      <c r="L105" s="5"/>
      <c r="M105" s="64">
        <v>1600000</v>
      </c>
      <c r="N105" s="3" t="s">
        <v>214</v>
      </c>
      <c r="O105" s="14" t="s">
        <v>1671</v>
      </c>
      <c r="P105" s="3"/>
    </row>
    <row r="106" spans="1:16" x14ac:dyDescent="0.25">
      <c r="A106" s="14">
        <v>92</v>
      </c>
      <c r="B106" s="4" t="s">
        <v>432</v>
      </c>
      <c r="C106" s="3" t="s">
        <v>1039</v>
      </c>
      <c r="D106" s="3" t="s">
        <v>199</v>
      </c>
      <c r="E106" s="4" t="s">
        <v>855</v>
      </c>
      <c r="F106" s="4" t="s">
        <v>882</v>
      </c>
      <c r="G106" s="3" t="s">
        <v>814</v>
      </c>
      <c r="H106" s="14" t="s">
        <v>47</v>
      </c>
      <c r="I106" s="20" t="s">
        <v>1006</v>
      </c>
      <c r="J106" s="3" t="s">
        <v>69</v>
      </c>
      <c r="K106" s="3">
        <v>2021</v>
      </c>
      <c r="L106" s="5"/>
      <c r="M106" s="64">
        <v>1600000</v>
      </c>
      <c r="N106" s="3" t="s">
        <v>214</v>
      </c>
      <c r="O106" s="14" t="s">
        <v>1672</v>
      </c>
      <c r="P106" s="3"/>
    </row>
    <row r="107" spans="1:16" x14ac:dyDescent="0.25">
      <c r="A107" s="14">
        <v>93</v>
      </c>
      <c r="B107" s="4" t="s">
        <v>432</v>
      </c>
      <c r="C107" s="3" t="s">
        <v>1039</v>
      </c>
      <c r="D107" s="3" t="s">
        <v>199</v>
      </c>
      <c r="E107" s="4" t="s">
        <v>855</v>
      </c>
      <c r="F107" s="4" t="s">
        <v>882</v>
      </c>
      <c r="G107" s="3" t="s">
        <v>814</v>
      </c>
      <c r="H107" s="14" t="s">
        <v>48</v>
      </c>
      <c r="I107" s="20" t="s">
        <v>1006</v>
      </c>
      <c r="J107" s="3" t="s">
        <v>69</v>
      </c>
      <c r="K107" s="3">
        <v>2021</v>
      </c>
      <c r="L107" s="5"/>
      <c r="M107" s="64">
        <v>1600000</v>
      </c>
      <c r="N107" s="3" t="s">
        <v>214</v>
      </c>
      <c r="O107" s="14" t="s">
        <v>1673</v>
      </c>
      <c r="P107" s="3"/>
    </row>
    <row r="108" spans="1:16" x14ac:dyDescent="0.25">
      <c r="A108" s="14">
        <v>94</v>
      </c>
      <c r="B108" s="4" t="s">
        <v>432</v>
      </c>
      <c r="C108" s="3" t="s">
        <v>1039</v>
      </c>
      <c r="D108" s="3" t="s">
        <v>199</v>
      </c>
      <c r="E108" s="4" t="s">
        <v>855</v>
      </c>
      <c r="F108" s="4" t="s">
        <v>882</v>
      </c>
      <c r="G108" s="3" t="s">
        <v>814</v>
      </c>
      <c r="H108" s="14" t="s">
        <v>49</v>
      </c>
      <c r="I108" s="20" t="s">
        <v>1006</v>
      </c>
      <c r="J108" s="3" t="s">
        <v>69</v>
      </c>
      <c r="K108" s="3">
        <v>2021</v>
      </c>
      <c r="L108" s="5"/>
      <c r="M108" s="64">
        <v>1600000</v>
      </c>
      <c r="N108" s="3" t="s">
        <v>214</v>
      </c>
      <c r="O108" s="14" t="s">
        <v>1674</v>
      </c>
      <c r="P108" s="3"/>
    </row>
    <row r="109" spans="1:16" x14ac:dyDescent="0.25">
      <c r="A109" s="14">
        <v>95</v>
      </c>
      <c r="B109" s="4" t="s">
        <v>432</v>
      </c>
      <c r="C109" s="3" t="s">
        <v>1039</v>
      </c>
      <c r="D109" s="3" t="s">
        <v>199</v>
      </c>
      <c r="E109" s="4" t="s">
        <v>855</v>
      </c>
      <c r="F109" s="4" t="s">
        <v>882</v>
      </c>
      <c r="G109" s="3" t="s">
        <v>814</v>
      </c>
      <c r="H109" s="14" t="s">
        <v>50</v>
      </c>
      <c r="I109" s="20" t="s">
        <v>1006</v>
      </c>
      <c r="J109" s="3" t="s">
        <v>69</v>
      </c>
      <c r="K109" s="3">
        <v>2021</v>
      </c>
      <c r="L109" s="5"/>
      <c r="M109" s="64">
        <v>1600000</v>
      </c>
      <c r="N109" s="3" t="s">
        <v>214</v>
      </c>
      <c r="O109" s="14" t="s">
        <v>1675</v>
      </c>
      <c r="P109" s="3"/>
    </row>
    <row r="110" spans="1:16" x14ac:dyDescent="0.25">
      <c r="A110" s="14">
        <v>96</v>
      </c>
      <c r="B110" s="4" t="s">
        <v>432</v>
      </c>
      <c r="C110" s="3" t="s">
        <v>1039</v>
      </c>
      <c r="D110" s="3" t="s">
        <v>199</v>
      </c>
      <c r="E110" s="4" t="s">
        <v>855</v>
      </c>
      <c r="F110" s="4" t="s">
        <v>882</v>
      </c>
      <c r="G110" s="3" t="s">
        <v>814</v>
      </c>
      <c r="H110" s="14" t="s">
        <v>51</v>
      </c>
      <c r="I110" s="20" t="s">
        <v>1006</v>
      </c>
      <c r="J110" s="3" t="s">
        <v>69</v>
      </c>
      <c r="K110" s="3">
        <v>2021</v>
      </c>
      <c r="L110" s="5"/>
      <c r="M110" s="64">
        <v>1600000</v>
      </c>
      <c r="N110" s="3" t="s">
        <v>214</v>
      </c>
      <c r="O110" s="14" t="s">
        <v>1676</v>
      </c>
      <c r="P110" s="3"/>
    </row>
    <row r="111" spans="1:16" x14ac:dyDescent="0.25">
      <c r="A111" s="14">
        <v>97</v>
      </c>
      <c r="B111" s="4" t="s">
        <v>432</v>
      </c>
      <c r="C111" s="3" t="s">
        <v>1039</v>
      </c>
      <c r="D111" s="3" t="s">
        <v>199</v>
      </c>
      <c r="E111" s="4" t="s">
        <v>855</v>
      </c>
      <c r="F111" s="4" t="s">
        <v>882</v>
      </c>
      <c r="G111" s="3" t="s">
        <v>814</v>
      </c>
      <c r="H111" s="14" t="s">
        <v>52</v>
      </c>
      <c r="I111" s="20" t="s">
        <v>1006</v>
      </c>
      <c r="J111" s="3" t="s">
        <v>69</v>
      </c>
      <c r="K111" s="3">
        <v>2021</v>
      </c>
      <c r="L111" s="5"/>
      <c r="M111" s="64">
        <v>1600000</v>
      </c>
      <c r="N111" s="3" t="s">
        <v>214</v>
      </c>
      <c r="O111" s="14" t="s">
        <v>1677</v>
      </c>
      <c r="P111" s="3"/>
    </row>
    <row r="112" spans="1:16" x14ac:dyDescent="0.25">
      <c r="A112" s="14">
        <v>98</v>
      </c>
      <c r="B112" s="4" t="s">
        <v>432</v>
      </c>
      <c r="C112" s="3" t="s">
        <v>1039</v>
      </c>
      <c r="D112" s="3" t="s">
        <v>199</v>
      </c>
      <c r="E112" s="4" t="s">
        <v>855</v>
      </c>
      <c r="F112" s="4" t="s">
        <v>882</v>
      </c>
      <c r="G112" s="3" t="s">
        <v>814</v>
      </c>
      <c r="H112" s="14" t="s">
        <v>53</v>
      </c>
      <c r="I112" s="20" t="s">
        <v>1006</v>
      </c>
      <c r="J112" s="3" t="s">
        <v>69</v>
      </c>
      <c r="K112" s="3">
        <v>2021</v>
      </c>
      <c r="L112" s="5"/>
      <c r="M112" s="64">
        <v>1600000</v>
      </c>
      <c r="N112" s="3" t="s">
        <v>214</v>
      </c>
      <c r="O112" s="14" t="s">
        <v>1678</v>
      </c>
      <c r="P112" s="3"/>
    </row>
    <row r="113" spans="1:16" x14ac:dyDescent="0.25">
      <c r="A113" s="14">
        <v>99</v>
      </c>
      <c r="B113" s="4" t="s">
        <v>432</v>
      </c>
      <c r="C113" s="3" t="s">
        <v>1039</v>
      </c>
      <c r="D113" s="3" t="s">
        <v>199</v>
      </c>
      <c r="E113" s="4" t="s">
        <v>855</v>
      </c>
      <c r="F113" s="4" t="s">
        <v>882</v>
      </c>
      <c r="G113" s="3" t="s">
        <v>814</v>
      </c>
      <c r="H113" s="14" t="s">
        <v>54</v>
      </c>
      <c r="I113" s="20" t="s">
        <v>1006</v>
      </c>
      <c r="J113" s="3" t="s">
        <v>69</v>
      </c>
      <c r="K113" s="3">
        <v>2021</v>
      </c>
      <c r="L113" s="5"/>
      <c r="M113" s="64">
        <v>1600000</v>
      </c>
      <c r="N113" s="3" t="s">
        <v>214</v>
      </c>
      <c r="O113" s="14" t="s">
        <v>1679</v>
      </c>
      <c r="P113" s="3"/>
    </row>
    <row r="114" spans="1:16" x14ac:dyDescent="0.25">
      <c r="A114" s="14">
        <v>100</v>
      </c>
      <c r="B114" s="4" t="s">
        <v>432</v>
      </c>
      <c r="C114" s="3" t="s">
        <v>1039</v>
      </c>
      <c r="D114" s="3" t="s">
        <v>199</v>
      </c>
      <c r="E114" s="4" t="s">
        <v>855</v>
      </c>
      <c r="F114" s="4" t="s">
        <v>882</v>
      </c>
      <c r="G114" s="3" t="s">
        <v>814</v>
      </c>
      <c r="H114" s="14" t="s">
        <v>55</v>
      </c>
      <c r="I114" s="20" t="s">
        <v>1006</v>
      </c>
      <c r="J114" s="3" t="s">
        <v>69</v>
      </c>
      <c r="K114" s="3">
        <v>2021</v>
      </c>
      <c r="L114" s="5"/>
      <c r="M114" s="64">
        <v>1600000</v>
      </c>
      <c r="N114" s="3" t="s">
        <v>214</v>
      </c>
      <c r="O114" s="14" t="s">
        <v>1680</v>
      </c>
      <c r="P114" s="3"/>
    </row>
    <row r="115" spans="1:16" x14ac:dyDescent="0.25">
      <c r="A115" s="14">
        <v>101</v>
      </c>
      <c r="B115" s="4" t="s">
        <v>432</v>
      </c>
      <c r="C115" s="3" t="s">
        <v>1039</v>
      </c>
      <c r="D115" s="3" t="s">
        <v>199</v>
      </c>
      <c r="E115" s="4" t="s">
        <v>855</v>
      </c>
      <c r="F115" s="4" t="s">
        <v>882</v>
      </c>
      <c r="G115" s="3" t="s">
        <v>814</v>
      </c>
      <c r="H115" s="14" t="s">
        <v>56</v>
      </c>
      <c r="I115" s="20" t="s">
        <v>1006</v>
      </c>
      <c r="J115" s="3" t="s">
        <v>69</v>
      </c>
      <c r="K115" s="3">
        <v>2021</v>
      </c>
      <c r="L115" s="5"/>
      <c r="M115" s="64">
        <v>1600000</v>
      </c>
      <c r="N115" s="3" t="s">
        <v>214</v>
      </c>
      <c r="O115" s="14" t="s">
        <v>1681</v>
      </c>
      <c r="P115" s="3"/>
    </row>
    <row r="116" spans="1:16" x14ac:dyDescent="0.25">
      <c r="A116" s="14">
        <v>102</v>
      </c>
      <c r="B116" s="4" t="s">
        <v>432</v>
      </c>
      <c r="C116" s="3" t="s">
        <v>1039</v>
      </c>
      <c r="D116" s="3" t="s">
        <v>199</v>
      </c>
      <c r="E116" s="4" t="s">
        <v>855</v>
      </c>
      <c r="F116" s="4" t="s">
        <v>882</v>
      </c>
      <c r="G116" s="3" t="s">
        <v>814</v>
      </c>
      <c r="H116" s="14" t="s">
        <v>57</v>
      </c>
      <c r="I116" s="20" t="s">
        <v>1006</v>
      </c>
      <c r="J116" s="3" t="s">
        <v>69</v>
      </c>
      <c r="K116" s="3">
        <v>2021</v>
      </c>
      <c r="L116" s="5"/>
      <c r="M116" s="64">
        <v>1600000</v>
      </c>
      <c r="N116" s="3" t="s">
        <v>214</v>
      </c>
      <c r="O116" s="14" t="s">
        <v>1682</v>
      </c>
      <c r="P116" s="3"/>
    </row>
    <row r="117" spans="1:16" x14ac:dyDescent="0.25">
      <c r="A117" s="14">
        <v>103</v>
      </c>
      <c r="B117" s="4" t="s">
        <v>432</v>
      </c>
      <c r="C117" s="3" t="s">
        <v>1039</v>
      </c>
      <c r="D117" s="3" t="s">
        <v>199</v>
      </c>
      <c r="E117" s="4" t="s">
        <v>855</v>
      </c>
      <c r="F117" s="4" t="s">
        <v>882</v>
      </c>
      <c r="G117" s="3" t="s">
        <v>814</v>
      </c>
      <c r="H117" s="14" t="s">
        <v>58</v>
      </c>
      <c r="I117" s="20" t="s">
        <v>1006</v>
      </c>
      <c r="J117" s="3" t="s">
        <v>69</v>
      </c>
      <c r="K117" s="3">
        <v>2021</v>
      </c>
      <c r="L117" s="5"/>
      <c r="M117" s="64">
        <v>1600000</v>
      </c>
      <c r="N117" s="3" t="s">
        <v>214</v>
      </c>
      <c r="O117" s="14" t="s">
        <v>1683</v>
      </c>
      <c r="P117" s="3"/>
    </row>
    <row r="118" spans="1:16" x14ac:dyDescent="0.25">
      <c r="A118" s="14">
        <v>104</v>
      </c>
      <c r="B118" s="4" t="s">
        <v>432</v>
      </c>
      <c r="C118" s="3" t="s">
        <v>1039</v>
      </c>
      <c r="D118" s="3" t="s">
        <v>199</v>
      </c>
      <c r="E118" s="4" t="s">
        <v>855</v>
      </c>
      <c r="F118" s="4" t="s">
        <v>882</v>
      </c>
      <c r="G118" s="3" t="s">
        <v>814</v>
      </c>
      <c r="H118" s="14" t="s">
        <v>59</v>
      </c>
      <c r="I118" s="20" t="s">
        <v>1006</v>
      </c>
      <c r="J118" s="3" t="s">
        <v>69</v>
      </c>
      <c r="K118" s="3">
        <v>2021</v>
      </c>
      <c r="L118" s="5"/>
      <c r="M118" s="64">
        <v>1600000</v>
      </c>
      <c r="N118" s="3" t="s">
        <v>214</v>
      </c>
      <c r="O118" s="14" t="s">
        <v>1684</v>
      </c>
      <c r="P118" s="3"/>
    </row>
    <row r="119" spans="1:16" x14ac:dyDescent="0.25">
      <c r="A119" s="14">
        <v>105</v>
      </c>
      <c r="B119" s="4" t="s">
        <v>432</v>
      </c>
      <c r="C119" s="3" t="s">
        <v>1039</v>
      </c>
      <c r="D119" s="3" t="s">
        <v>199</v>
      </c>
      <c r="E119" s="4" t="s">
        <v>855</v>
      </c>
      <c r="F119" s="4" t="s">
        <v>882</v>
      </c>
      <c r="G119" s="3" t="s">
        <v>814</v>
      </c>
      <c r="H119" s="14" t="s">
        <v>60</v>
      </c>
      <c r="I119" s="20" t="s">
        <v>1006</v>
      </c>
      <c r="J119" s="3" t="s">
        <v>69</v>
      </c>
      <c r="K119" s="3">
        <v>2021</v>
      </c>
      <c r="L119" s="5"/>
      <c r="M119" s="64">
        <v>1600000</v>
      </c>
      <c r="N119" s="3" t="s">
        <v>214</v>
      </c>
      <c r="O119" s="14" t="s">
        <v>1685</v>
      </c>
      <c r="P119" s="3"/>
    </row>
    <row r="120" spans="1:16" x14ac:dyDescent="0.25">
      <c r="A120" s="14">
        <v>106</v>
      </c>
      <c r="B120" s="4" t="s">
        <v>432</v>
      </c>
      <c r="C120" s="3" t="s">
        <v>1039</v>
      </c>
      <c r="D120" s="3" t="s">
        <v>199</v>
      </c>
      <c r="E120" s="4" t="s">
        <v>855</v>
      </c>
      <c r="F120" s="4" t="s">
        <v>882</v>
      </c>
      <c r="G120" s="3" t="s">
        <v>814</v>
      </c>
      <c r="H120" s="14" t="s">
        <v>61</v>
      </c>
      <c r="I120" s="20" t="s">
        <v>1006</v>
      </c>
      <c r="J120" s="3" t="s">
        <v>69</v>
      </c>
      <c r="K120" s="3">
        <v>2021</v>
      </c>
      <c r="L120" s="5"/>
      <c r="M120" s="64">
        <v>1600000</v>
      </c>
      <c r="N120" s="3" t="s">
        <v>214</v>
      </c>
      <c r="O120" s="14" t="s">
        <v>1686</v>
      </c>
      <c r="P120" s="3"/>
    </row>
    <row r="121" spans="1:16" x14ac:dyDescent="0.25">
      <c r="A121" s="14">
        <v>107</v>
      </c>
      <c r="B121" s="4" t="s">
        <v>432</v>
      </c>
      <c r="C121" s="3" t="s">
        <v>1039</v>
      </c>
      <c r="D121" s="3" t="s">
        <v>199</v>
      </c>
      <c r="E121" s="4" t="s">
        <v>855</v>
      </c>
      <c r="F121" s="4" t="s">
        <v>882</v>
      </c>
      <c r="G121" s="3" t="s">
        <v>814</v>
      </c>
      <c r="H121" s="14" t="s">
        <v>70</v>
      </c>
      <c r="I121" s="20" t="s">
        <v>1006</v>
      </c>
      <c r="J121" s="3" t="s">
        <v>69</v>
      </c>
      <c r="K121" s="3">
        <v>2021</v>
      </c>
      <c r="L121" s="5"/>
      <c r="M121" s="64">
        <v>1600000</v>
      </c>
      <c r="N121" s="3" t="s">
        <v>214</v>
      </c>
      <c r="O121" s="14" t="s">
        <v>1687</v>
      </c>
      <c r="P121" s="3"/>
    </row>
    <row r="122" spans="1:16" x14ac:dyDescent="0.25">
      <c r="A122" s="14">
        <v>108</v>
      </c>
      <c r="B122" s="4" t="s">
        <v>432</v>
      </c>
      <c r="C122" s="3" t="s">
        <v>1039</v>
      </c>
      <c r="D122" s="3" t="s">
        <v>199</v>
      </c>
      <c r="E122" s="4" t="s">
        <v>855</v>
      </c>
      <c r="F122" s="4" t="s">
        <v>882</v>
      </c>
      <c r="G122" s="3" t="s">
        <v>814</v>
      </c>
      <c r="H122" s="14" t="s">
        <v>71</v>
      </c>
      <c r="I122" s="20" t="s">
        <v>1006</v>
      </c>
      <c r="J122" s="3" t="s">
        <v>69</v>
      </c>
      <c r="K122" s="3">
        <v>2021</v>
      </c>
      <c r="L122" s="5"/>
      <c r="M122" s="64">
        <v>1600000</v>
      </c>
      <c r="N122" s="3" t="s">
        <v>214</v>
      </c>
      <c r="O122" s="14" t="s">
        <v>1688</v>
      </c>
      <c r="P122" s="3"/>
    </row>
    <row r="123" spans="1:16" x14ac:dyDescent="0.25">
      <c r="A123" s="14">
        <v>109</v>
      </c>
      <c r="B123" s="4" t="s">
        <v>432</v>
      </c>
      <c r="C123" s="3" t="s">
        <v>1039</v>
      </c>
      <c r="D123" s="3" t="s">
        <v>199</v>
      </c>
      <c r="E123" s="4" t="s">
        <v>855</v>
      </c>
      <c r="F123" s="4" t="s">
        <v>882</v>
      </c>
      <c r="G123" s="3" t="s">
        <v>814</v>
      </c>
      <c r="H123" s="14" t="s">
        <v>72</v>
      </c>
      <c r="I123" s="20" t="s">
        <v>1006</v>
      </c>
      <c r="J123" s="3" t="s">
        <v>69</v>
      </c>
      <c r="K123" s="3">
        <v>2021</v>
      </c>
      <c r="L123" s="5"/>
      <c r="M123" s="64">
        <v>1600000</v>
      </c>
      <c r="N123" s="3" t="s">
        <v>214</v>
      </c>
      <c r="O123" s="14" t="s">
        <v>1689</v>
      </c>
      <c r="P123" s="3"/>
    </row>
    <row r="124" spans="1:16" x14ac:dyDescent="0.25">
      <c r="A124" s="14">
        <v>110</v>
      </c>
      <c r="B124" s="4" t="s">
        <v>432</v>
      </c>
      <c r="C124" s="3" t="s">
        <v>1039</v>
      </c>
      <c r="D124" s="3" t="s">
        <v>199</v>
      </c>
      <c r="E124" s="4" t="s">
        <v>855</v>
      </c>
      <c r="F124" s="4" t="s">
        <v>882</v>
      </c>
      <c r="G124" s="3" t="s">
        <v>814</v>
      </c>
      <c r="H124" s="14" t="s">
        <v>73</v>
      </c>
      <c r="I124" s="20" t="s">
        <v>1006</v>
      </c>
      <c r="J124" s="3" t="s">
        <v>69</v>
      </c>
      <c r="K124" s="3">
        <v>2021</v>
      </c>
      <c r="L124" s="5"/>
      <c r="M124" s="64">
        <v>1600000</v>
      </c>
      <c r="N124" s="3" t="s">
        <v>214</v>
      </c>
      <c r="O124" s="14" t="s">
        <v>1690</v>
      </c>
      <c r="P124" s="3"/>
    </row>
    <row r="125" spans="1:16" x14ac:dyDescent="0.25">
      <c r="A125" s="14">
        <v>111</v>
      </c>
      <c r="B125" s="4" t="s">
        <v>432</v>
      </c>
      <c r="C125" s="3" t="s">
        <v>1039</v>
      </c>
      <c r="D125" s="3" t="s">
        <v>199</v>
      </c>
      <c r="E125" s="4" t="s">
        <v>855</v>
      </c>
      <c r="F125" s="4" t="s">
        <v>882</v>
      </c>
      <c r="G125" s="3" t="s">
        <v>814</v>
      </c>
      <c r="H125" s="14" t="s">
        <v>74</v>
      </c>
      <c r="I125" s="20" t="s">
        <v>1006</v>
      </c>
      <c r="J125" s="3" t="s">
        <v>69</v>
      </c>
      <c r="K125" s="3">
        <v>2021</v>
      </c>
      <c r="L125" s="5"/>
      <c r="M125" s="64">
        <v>1600000</v>
      </c>
      <c r="N125" s="3" t="s">
        <v>214</v>
      </c>
      <c r="O125" s="14" t="s">
        <v>1691</v>
      </c>
      <c r="P125" s="3"/>
    </row>
    <row r="126" spans="1:16" x14ac:dyDescent="0.25">
      <c r="A126" s="14">
        <v>112</v>
      </c>
      <c r="B126" s="4" t="s">
        <v>432</v>
      </c>
      <c r="C126" s="3" t="s">
        <v>1039</v>
      </c>
      <c r="D126" s="3" t="s">
        <v>199</v>
      </c>
      <c r="E126" s="4" t="s">
        <v>855</v>
      </c>
      <c r="F126" s="4" t="s">
        <v>882</v>
      </c>
      <c r="G126" s="3" t="s">
        <v>814</v>
      </c>
      <c r="H126" s="14" t="s">
        <v>75</v>
      </c>
      <c r="I126" s="20" t="s">
        <v>1006</v>
      </c>
      <c r="J126" s="3" t="s">
        <v>69</v>
      </c>
      <c r="K126" s="3">
        <v>2021</v>
      </c>
      <c r="L126" s="5"/>
      <c r="M126" s="64">
        <v>1600000</v>
      </c>
      <c r="N126" s="3" t="s">
        <v>214</v>
      </c>
      <c r="O126" s="14" t="s">
        <v>1692</v>
      </c>
      <c r="P126" s="3"/>
    </row>
    <row r="127" spans="1:16" x14ac:dyDescent="0.25">
      <c r="A127" s="14">
        <v>113</v>
      </c>
      <c r="B127" s="4" t="s">
        <v>432</v>
      </c>
      <c r="C127" s="3" t="s">
        <v>1039</v>
      </c>
      <c r="D127" s="3" t="s">
        <v>199</v>
      </c>
      <c r="E127" s="4" t="s">
        <v>855</v>
      </c>
      <c r="F127" s="4" t="s">
        <v>882</v>
      </c>
      <c r="G127" s="3" t="s">
        <v>814</v>
      </c>
      <c r="H127" s="14" t="s">
        <v>76</v>
      </c>
      <c r="I127" s="20" t="s">
        <v>1006</v>
      </c>
      <c r="J127" s="3" t="s">
        <v>69</v>
      </c>
      <c r="K127" s="3">
        <v>2021</v>
      </c>
      <c r="L127" s="5"/>
      <c r="M127" s="64">
        <v>1600000</v>
      </c>
      <c r="N127" s="3" t="s">
        <v>214</v>
      </c>
      <c r="O127" s="14" t="s">
        <v>1693</v>
      </c>
      <c r="P127" s="3"/>
    </row>
    <row r="128" spans="1:16" x14ac:dyDescent="0.25">
      <c r="A128" s="14">
        <v>114</v>
      </c>
      <c r="B128" s="4" t="s">
        <v>432</v>
      </c>
      <c r="C128" s="3" t="s">
        <v>1039</v>
      </c>
      <c r="D128" s="3" t="s">
        <v>199</v>
      </c>
      <c r="E128" s="4" t="s">
        <v>855</v>
      </c>
      <c r="F128" s="4" t="s">
        <v>882</v>
      </c>
      <c r="G128" s="3" t="s">
        <v>814</v>
      </c>
      <c r="H128" s="14" t="s">
        <v>77</v>
      </c>
      <c r="I128" s="20" t="s">
        <v>1006</v>
      </c>
      <c r="J128" s="3" t="s">
        <v>69</v>
      </c>
      <c r="K128" s="3">
        <v>2021</v>
      </c>
      <c r="L128" s="5"/>
      <c r="M128" s="64">
        <v>1600000</v>
      </c>
      <c r="N128" s="3" t="s">
        <v>214</v>
      </c>
      <c r="O128" s="14" t="s">
        <v>1694</v>
      </c>
      <c r="P128" s="3"/>
    </row>
    <row r="129" spans="1:16" x14ac:dyDescent="0.25">
      <c r="A129" s="14">
        <v>115</v>
      </c>
      <c r="B129" s="4" t="s">
        <v>432</v>
      </c>
      <c r="C129" s="3" t="s">
        <v>1039</v>
      </c>
      <c r="D129" s="3" t="s">
        <v>199</v>
      </c>
      <c r="E129" s="4" t="s">
        <v>855</v>
      </c>
      <c r="F129" s="4" t="s">
        <v>882</v>
      </c>
      <c r="G129" s="3" t="s">
        <v>814</v>
      </c>
      <c r="H129" s="14" t="s">
        <v>78</v>
      </c>
      <c r="I129" s="20" t="s">
        <v>1006</v>
      </c>
      <c r="J129" s="3" t="s">
        <v>69</v>
      </c>
      <c r="K129" s="3">
        <v>2021</v>
      </c>
      <c r="L129" s="5"/>
      <c r="M129" s="64">
        <v>1600000</v>
      </c>
      <c r="N129" s="3" t="s">
        <v>214</v>
      </c>
      <c r="O129" s="14" t="s">
        <v>1695</v>
      </c>
      <c r="P129" s="3"/>
    </row>
    <row r="130" spans="1:16" x14ac:dyDescent="0.25">
      <c r="A130" s="14">
        <v>116</v>
      </c>
      <c r="B130" s="4" t="s">
        <v>432</v>
      </c>
      <c r="C130" s="3" t="s">
        <v>1039</v>
      </c>
      <c r="D130" s="3" t="s">
        <v>199</v>
      </c>
      <c r="E130" s="4" t="s">
        <v>855</v>
      </c>
      <c r="F130" s="4" t="s">
        <v>882</v>
      </c>
      <c r="G130" s="3" t="s">
        <v>814</v>
      </c>
      <c r="H130" s="14" t="s">
        <v>79</v>
      </c>
      <c r="I130" s="20" t="s">
        <v>1006</v>
      </c>
      <c r="J130" s="3" t="s">
        <v>69</v>
      </c>
      <c r="K130" s="3">
        <v>2021</v>
      </c>
      <c r="L130" s="5"/>
      <c r="M130" s="64">
        <v>1600000</v>
      </c>
      <c r="N130" s="3" t="s">
        <v>214</v>
      </c>
      <c r="O130" s="14" t="s">
        <v>1696</v>
      </c>
      <c r="P130" s="3"/>
    </row>
    <row r="131" spans="1:16" x14ac:dyDescent="0.25">
      <c r="A131" s="14">
        <v>117</v>
      </c>
      <c r="B131" s="4" t="s">
        <v>432</v>
      </c>
      <c r="C131" s="3" t="s">
        <v>1039</v>
      </c>
      <c r="D131" s="3" t="s">
        <v>199</v>
      </c>
      <c r="E131" s="4" t="s">
        <v>855</v>
      </c>
      <c r="F131" s="4" t="s">
        <v>882</v>
      </c>
      <c r="G131" s="3" t="s">
        <v>814</v>
      </c>
      <c r="H131" s="14" t="s">
        <v>80</v>
      </c>
      <c r="I131" s="20" t="s">
        <v>1006</v>
      </c>
      <c r="J131" s="3" t="s">
        <v>69</v>
      </c>
      <c r="K131" s="3">
        <v>2021</v>
      </c>
      <c r="L131" s="5"/>
      <c r="M131" s="64">
        <v>1600000</v>
      </c>
      <c r="N131" s="3" t="s">
        <v>214</v>
      </c>
      <c r="O131" s="14" t="s">
        <v>1697</v>
      </c>
      <c r="P131" s="3"/>
    </row>
    <row r="132" spans="1:16" x14ac:dyDescent="0.25">
      <c r="A132" s="14">
        <v>118</v>
      </c>
      <c r="B132" s="4" t="s">
        <v>432</v>
      </c>
      <c r="C132" s="3" t="s">
        <v>1039</v>
      </c>
      <c r="D132" s="3" t="s">
        <v>199</v>
      </c>
      <c r="E132" s="4" t="s">
        <v>855</v>
      </c>
      <c r="F132" s="4" t="s">
        <v>882</v>
      </c>
      <c r="G132" s="3" t="s">
        <v>814</v>
      </c>
      <c r="H132" s="14" t="s">
        <v>81</v>
      </c>
      <c r="I132" s="20" t="s">
        <v>1006</v>
      </c>
      <c r="J132" s="3" t="s">
        <v>69</v>
      </c>
      <c r="K132" s="3">
        <v>2021</v>
      </c>
      <c r="L132" s="5"/>
      <c r="M132" s="64">
        <v>1600000</v>
      </c>
      <c r="N132" s="3" t="s">
        <v>214</v>
      </c>
      <c r="O132" s="14" t="s">
        <v>1698</v>
      </c>
      <c r="P132" s="3"/>
    </row>
    <row r="133" spans="1:16" x14ac:dyDescent="0.25">
      <c r="A133" s="14">
        <v>119</v>
      </c>
      <c r="B133" s="4" t="s">
        <v>432</v>
      </c>
      <c r="C133" s="3" t="s">
        <v>1039</v>
      </c>
      <c r="D133" s="3" t="s">
        <v>199</v>
      </c>
      <c r="E133" s="4" t="s">
        <v>855</v>
      </c>
      <c r="F133" s="4" t="s">
        <v>882</v>
      </c>
      <c r="G133" s="3" t="s">
        <v>814</v>
      </c>
      <c r="H133" s="14" t="s">
        <v>82</v>
      </c>
      <c r="I133" s="20" t="s">
        <v>1006</v>
      </c>
      <c r="J133" s="3" t="s">
        <v>69</v>
      </c>
      <c r="K133" s="3">
        <v>2021</v>
      </c>
      <c r="L133" s="5"/>
      <c r="M133" s="64">
        <v>1600000</v>
      </c>
      <c r="N133" s="3" t="s">
        <v>214</v>
      </c>
      <c r="O133" s="14" t="s">
        <v>1699</v>
      </c>
      <c r="P133" s="3"/>
    </row>
    <row r="134" spans="1:16" x14ac:dyDescent="0.25">
      <c r="A134" s="14">
        <v>120</v>
      </c>
      <c r="B134" s="4" t="s">
        <v>432</v>
      </c>
      <c r="C134" s="3" t="s">
        <v>1039</v>
      </c>
      <c r="D134" s="3" t="s">
        <v>199</v>
      </c>
      <c r="E134" s="4" t="s">
        <v>855</v>
      </c>
      <c r="F134" s="4" t="s">
        <v>882</v>
      </c>
      <c r="G134" s="3" t="s">
        <v>814</v>
      </c>
      <c r="H134" s="14" t="s">
        <v>83</v>
      </c>
      <c r="I134" s="20" t="s">
        <v>1006</v>
      </c>
      <c r="J134" s="3" t="s">
        <v>69</v>
      </c>
      <c r="K134" s="3">
        <v>2021</v>
      </c>
      <c r="L134" s="5"/>
      <c r="M134" s="64">
        <v>1600000</v>
      </c>
      <c r="N134" s="3" t="s">
        <v>214</v>
      </c>
      <c r="O134" s="14" t="s">
        <v>1700</v>
      </c>
      <c r="P134" s="3"/>
    </row>
    <row r="135" spans="1:16" x14ac:dyDescent="0.25">
      <c r="A135" s="14">
        <v>121</v>
      </c>
      <c r="B135" s="4" t="s">
        <v>432</v>
      </c>
      <c r="C135" s="3" t="s">
        <v>1039</v>
      </c>
      <c r="D135" s="3" t="s">
        <v>199</v>
      </c>
      <c r="E135" s="4" t="s">
        <v>855</v>
      </c>
      <c r="F135" s="4" t="s">
        <v>882</v>
      </c>
      <c r="G135" s="3" t="s">
        <v>814</v>
      </c>
      <c r="H135" s="14" t="s">
        <v>84</v>
      </c>
      <c r="I135" s="20" t="s">
        <v>1006</v>
      </c>
      <c r="J135" s="3" t="s">
        <v>69</v>
      </c>
      <c r="K135" s="3">
        <v>2021</v>
      </c>
      <c r="L135" s="5"/>
      <c r="M135" s="64">
        <v>1600000</v>
      </c>
      <c r="N135" s="3" t="s">
        <v>214</v>
      </c>
      <c r="O135" s="14" t="s">
        <v>1701</v>
      </c>
      <c r="P135" s="3"/>
    </row>
    <row r="136" spans="1:16" x14ac:dyDescent="0.25">
      <c r="A136" s="14">
        <v>122</v>
      </c>
      <c r="B136" s="4" t="s">
        <v>432</v>
      </c>
      <c r="C136" s="3" t="s">
        <v>1039</v>
      </c>
      <c r="D136" s="3" t="s">
        <v>199</v>
      </c>
      <c r="E136" s="4" t="s">
        <v>855</v>
      </c>
      <c r="F136" s="4" t="s">
        <v>882</v>
      </c>
      <c r="G136" s="3" t="s">
        <v>814</v>
      </c>
      <c r="H136" s="14" t="s">
        <v>85</v>
      </c>
      <c r="I136" s="20" t="s">
        <v>1006</v>
      </c>
      <c r="J136" s="3" t="s">
        <v>69</v>
      </c>
      <c r="K136" s="3">
        <v>2021</v>
      </c>
      <c r="L136" s="5"/>
      <c r="M136" s="64">
        <v>1600000</v>
      </c>
      <c r="N136" s="3" t="s">
        <v>214</v>
      </c>
      <c r="O136" s="14" t="s">
        <v>1702</v>
      </c>
      <c r="P136" s="3"/>
    </row>
    <row r="137" spans="1:16" x14ac:dyDescent="0.25">
      <c r="A137" s="14">
        <v>123</v>
      </c>
      <c r="B137" s="4" t="s">
        <v>432</v>
      </c>
      <c r="C137" s="3" t="s">
        <v>1039</v>
      </c>
      <c r="D137" s="3" t="s">
        <v>199</v>
      </c>
      <c r="E137" s="4" t="s">
        <v>855</v>
      </c>
      <c r="F137" s="4" t="s">
        <v>882</v>
      </c>
      <c r="G137" s="3" t="s">
        <v>814</v>
      </c>
      <c r="H137" s="14" t="s">
        <v>86</v>
      </c>
      <c r="I137" s="20" t="s">
        <v>1006</v>
      </c>
      <c r="J137" s="3" t="s">
        <v>69</v>
      </c>
      <c r="K137" s="3">
        <v>2021</v>
      </c>
      <c r="L137" s="5"/>
      <c r="M137" s="64">
        <v>1600000</v>
      </c>
      <c r="N137" s="3" t="s">
        <v>214</v>
      </c>
      <c r="O137" s="14" t="s">
        <v>1703</v>
      </c>
      <c r="P137" s="3"/>
    </row>
    <row r="138" spans="1:16" x14ac:dyDescent="0.25">
      <c r="A138" s="14">
        <v>124</v>
      </c>
      <c r="B138" s="4" t="s">
        <v>432</v>
      </c>
      <c r="C138" s="3" t="s">
        <v>1039</v>
      </c>
      <c r="D138" s="3" t="s">
        <v>199</v>
      </c>
      <c r="E138" s="4" t="s">
        <v>855</v>
      </c>
      <c r="F138" s="4" t="s">
        <v>882</v>
      </c>
      <c r="G138" s="3" t="s">
        <v>814</v>
      </c>
      <c r="H138" s="14" t="s">
        <v>87</v>
      </c>
      <c r="I138" s="20" t="s">
        <v>1006</v>
      </c>
      <c r="J138" s="3" t="s">
        <v>69</v>
      </c>
      <c r="K138" s="3">
        <v>2021</v>
      </c>
      <c r="L138" s="5"/>
      <c r="M138" s="64">
        <v>1600000</v>
      </c>
      <c r="N138" s="3" t="s">
        <v>214</v>
      </c>
      <c r="O138" s="14" t="s">
        <v>1704</v>
      </c>
      <c r="P138" s="3"/>
    </row>
    <row r="139" spans="1:16" x14ac:dyDescent="0.25">
      <c r="A139" s="14">
        <v>125</v>
      </c>
      <c r="B139" s="4" t="s">
        <v>432</v>
      </c>
      <c r="C139" s="3" t="s">
        <v>1039</v>
      </c>
      <c r="D139" s="3" t="s">
        <v>199</v>
      </c>
      <c r="E139" s="4" t="s">
        <v>855</v>
      </c>
      <c r="F139" s="4" t="s">
        <v>882</v>
      </c>
      <c r="G139" s="3" t="s">
        <v>814</v>
      </c>
      <c r="H139" s="14" t="s">
        <v>88</v>
      </c>
      <c r="I139" s="20" t="s">
        <v>1006</v>
      </c>
      <c r="J139" s="3" t="s">
        <v>69</v>
      </c>
      <c r="K139" s="3">
        <v>2021</v>
      </c>
      <c r="L139" s="5"/>
      <c r="M139" s="64">
        <v>1600000</v>
      </c>
      <c r="N139" s="3" t="s">
        <v>214</v>
      </c>
      <c r="O139" s="14" t="s">
        <v>1705</v>
      </c>
      <c r="P139" s="3"/>
    </row>
    <row r="140" spans="1:16" x14ac:dyDescent="0.25">
      <c r="A140" s="14">
        <v>126</v>
      </c>
      <c r="B140" s="4" t="s">
        <v>432</v>
      </c>
      <c r="C140" s="3" t="s">
        <v>1039</v>
      </c>
      <c r="D140" s="3" t="s">
        <v>199</v>
      </c>
      <c r="E140" s="4" t="s">
        <v>855</v>
      </c>
      <c r="F140" s="4" t="s">
        <v>882</v>
      </c>
      <c r="G140" s="3" t="s">
        <v>814</v>
      </c>
      <c r="H140" s="14" t="s">
        <v>89</v>
      </c>
      <c r="I140" s="20" t="s">
        <v>1006</v>
      </c>
      <c r="J140" s="3" t="s">
        <v>69</v>
      </c>
      <c r="K140" s="3">
        <v>2021</v>
      </c>
      <c r="L140" s="5"/>
      <c r="M140" s="64">
        <v>1600000</v>
      </c>
      <c r="N140" s="3" t="s">
        <v>214</v>
      </c>
      <c r="O140" s="14" t="s">
        <v>1706</v>
      </c>
      <c r="P140" s="3"/>
    </row>
    <row r="141" spans="1:16" x14ac:dyDescent="0.25">
      <c r="A141" s="14">
        <v>127</v>
      </c>
      <c r="B141" s="4" t="s">
        <v>432</v>
      </c>
      <c r="C141" s="3" t="s">
        <v>1039</v>
      </c>
      <c r="D141" s="3" t="s">
        <v>199</v>
      </c>
      <c r="E141" s="4" t="s">
        <v>855</v>
      </c>
      <c r="F141" s="4" t="s">
        <v>882</v>
      </c>
      <c r="G141" s="3" t="s">
        <v>814</v>
      </c>
      <c r="H141" s="14" t="s">
        <v>90</v>
      </c>
      <c r="I141" s="20" t="s">
        <v>1006</v>
      </c>
      <c r="J141" s="3" t="s">
        <v>69</v>
      </c>
      <c r="K141" s="3">
        <v>2021</v>
      </c>
      <c r="L141" s="5"/>
      <c r="M141" s="64">
        <v>1600000</v>
      </c>
      <c r="N141" s="3" t="s">
        <v>214</v>
      </c>
      <c r="O141" s="14" t="s">
        <v>1707</v>
      </c>
      <c r="P141" s="3"/>
    </row>
    <row r="142" spans="1:16" x14ac:dyDescent="0.25">
      <c r="A142" s="14">
        <v>128</v>
      </c>
      <c r="B142" s="4" t="s">
        <v>432</v>
      </c>
      <c r="C142" s="3" t="s">
        <v>1039</v>
      </c>
      <c r="D142" s="3" t="s">
        <v>199</v>
      </c>
      <c r="E142" s="4" t="s">
        <v>855</v>
      </c>
      <c r="F142" s="4" t="s">
        <v>882</v>
      </c>
      <c r="G142" s="3" t="s">
        <v>814</v>
      </c>
      <c r="H142" s="14" t="s">
        <v>91</v>
      </c>
      <c r="I142" s="20" t="s">
        <v>1006</v>
      </c>
      <c r="J142" s="3" t="s">
        <v>69</v>
      </c>
      <c r="K142" s="3">
        <v>2021</v>
      </c>
      <c r="L142" s="5"/>
      <c r="M142" s="64">
        <v>1600000</v>
      </c>
      <c r="N142" s="3" t="s">
        <v>214</v>
      </c>
      <c r="O142" s="14" t="s">
        <v>1708</v>
      </c>
      <c r="P142" s="3"/>
    </row>
    <row r="143" spans="1:16" x14ac:dyDescent="0.25">
      <c r="A143" s="14">
        <v>129</v>
      </c>
      <c r="B143" s="4" t="s">
        <v>432</v>
      </c>
      <c r="C143" s="3" t="s">
        <v>1039</v>
      </c>
      <c r="D143" s="3" t="s">
        <v>199</v>
      </c>
      <c r="E143" s="4" t="s">
        <v>855</v>
      </c>
      <c r="F143" s="4" t="s">
        <v>882</v>
      </c>
      <c r="G143" s="3" t="s">
        <v>814</v>
      </c>
      <c r="H143" s="14" t="s">
        <v>92</v>
      </c>
      <c r="I143" s="20" t="s">
        <v>1006</v>
      </c>
      <c r="J143" s="3" t="s">
        <v>69</v>
      </c>
      <c r="K143" s="3">
        <v>2021</v>
      </c>
      <c r="L143" s="5"/>
      <c r="M143" s="64">
        <v>1600000</v>
      </c>
      <c r="N143" s="3" t="s">
        <v>214</v>
      </c>
      <c r="O143" s="14" t="s">
        <v>1709</v>
      </c>
      <c r="P143" s="3"/>
    </row>
    <row r="144" spans="1:16" x14ac:dyDescent="0.25">
      <c r="A144" s="14">
        <v>130</v>
      </c>
      <c r="B144" s="4" t="s">
        <v>432</v>
      </c>
      <c r="C144" s="3" t="s">
        <v>1039</v>
      </c>
      <c r="D144" s="3" t="s">
        <v>199</v>
      </c>
      <c r="E144" s="4" t="s">
        <v>855</v>
      </c>
      <c r="F144" s="4" t="s">
        <v>882</v>
      </c>
      <c r="G144" s="3" t="s">
        <v>814</v>
      </c>
      <c r="H144" s="14" t="s">
        <v>93</v>
      </c>
      <c r="I144" s="20" t="s">
        <v>1006</v>
      </c>
      <c r="J144" s="3" t="s">
        <v>69</v>
      </c>
      <c r="K144" s="3">
        <v>2021</v>
      </c>
      <c r="L144" s="5"/>
      <c r="M144" s="64">
        <v>1600000</v>
      </c>
      <c r="N144" s="3" t="s">
        <v>214</v>
      </c>
      <c r="O144" s="14" t="s">
        <v>1710</v>
      </c>
      <c r="P144" s="3"/>
    </row>
    <row r="145" spans="1:16" x14ac:dyDescent="0.25">
      <c r="A145" s="14">
        <v>131</v>
      </c>
      <c r="B145" s="4" t="s">
        <v>432</v>
      </c>
      <c r="C145" s="3" t="s">
        <v>1039</v>
      </c>
      <c r="D145" s="3" t="s">
        <v>199</v>
      </c>
      <c r="E145" s="4" t="s">
        <v>855</v>
      </c>
      <c r="F145" s="4" t="s">
        <v>882</v>
      </c>
      <c r="G145" s="3" t="s">
        <v>814</v>
      </c>
      <c r="H145" s="14" t="s">
        <v>94</v>
      </c>
      <c r="I145" s="20" t="s">
        <v>1006</v>
      </c>
      <c r="J145" s="3" t="s">
        <v>69</v>
      </c>
      <c r="K145" s="3">
        <v>2021</v>
      </c>
      <c r="L145" s="5"/>
      <c r="M145" s="64">
        <v>1600000</v>
      </c>
      <c r="N145" s="3" t="s">
        <v>214</v>
      </c>
      <c r="O145" s="14" t="s">
        <v>1711</v>
      </c>
      <c r="P145" s="3"/>
    </row>
    <row r="146" spans="1:16" x14ac:dyDescent="0.25">
      <c r="A146" s="14">
        <v>132</v>
      </c>
      <c r="B146" s="4" t="s">
        <v>432</v>
      </c>
      <c r="C146" s="3" t="s">
        <v>1039</v>
      </c>
      <c r="D146" s="3" t="s">
        <v>199</v>
      </c>
      <c r="E146" s="4" t="s">
        <v>855</v>
      </c>
      <c r="F146" s="4" t="s">
        <v>882</v>
      </c>
      <c r="G146" s="3" t="s">
        <v>814</v>
      </c>
      <c r="H146" s="14" t="s">
        <v>95</v>
      </c>
      <c r="I146" s="20" t="s">
        <v>1006</v>
      </c>
      <c r="J146" s="3" t="s">
        <v>69</v>
      </c>
      <c r="K146" s="3">
        <v>2021</v>
      </c>
      <c r="L146" s="5"/>
      <c r="M146" s="64">
        <v>1600000</v>
      </c>
      <c r="N146" s="3" t="s">
        <v>214</v>
      </c>
      <c r="O146" s="14" t="s">
        <v>1712</v>
      </c>
      <c r="P146" s="3"/>
    </row>
    <row r="147" spans="1:16" x14ac:dyDescent="0.25">
      <c r="A147" s="14">
        <v>133</v>
      </c>
      <c r="B147" s="4" t="s">
        <v>432</v>
      </c>
      <c r="C147" s="3" t="s">
        <v>1039</v>
      </c>
      <c r="D147" s="3" t="s">
        <v>199</v>
      </c>
      <c r="E147" s="4" t="s">
        <v>855</v>
      </c>
      <c r="F147" s="4" t="s">
        <v>882</v>
      </c>
      <c r="G147" s="3" t="s">
        <v>814</v>
      </c>
      <c r="H147" s="14" t="s">
        <v>96</v>
      </c>
      <c r="I147" s="20" t="s">
        <v>1006</v>
      </c>
      <c r="J147" s="3" t="s">
        <v>69</v>
      </c>
      <c r="K147" s="3">
        <v>2021</v>
      </c>
      <c r="L147" s="5"/>
      <c r="M147" s="64">
        <v>1600000</v>
      </c>
      <c r="N147" s="3" t="s">
        <v>214</v>
      </c>
      <c r="O147" s="14" t="s">
        <v>1713</v>
      </c>
      <c r="P147" s="3"/>
    </row>
    <row r="148" spans="1:16" x14ac:dyDescent="0.25">
      <c r="A148" s="14">
        <v>134</v>
      </c>
      <c r="B148" s="4" t="s">
        <v>432</v>
      </c>
      <c r="C148" s="3" t="s">
        <v>1039</v>
      </c>
      <c r="D148" s="3" t="s">
        <v>199</v>
      </c>
      <c r="E148" s="4" t="s">
        <v>856</v>
      </c>
      <c r="F148" s="4" t="s">
        <v>883</v>
      </c>
      <c r="G148" s="3" t="s">
        <v>815</v>
      </c>
      <c r="H148" s="14" t="s">
        <v>37</v>
      </c>
      <c r="I148" s="20" t="s">
        <v>1006</v>
      </c>
      <c r="J148" s="3" t="s">
        <v>69</v>
      </c>
      <c r="K148" s="3">
        <v>2018</v>
      </c>
      <c r="L148" s="5"/>
      <c r="M148" s="64">
        <v>2300000</v>
      </c>
      <c r="N148" s="3" t="s">
        <v>214</v>
      </c>
      <c r="O148" s="14" t="s">
        <v>1714</v>
      </c>
      <c r="P148" s="3"/>
    </row>
    <row r="149" spans="1:16" x14ac:dyDescent="0.25">
      <c r="A149" s="14">
        <v>135</v>
      </c>
      <c r="B149" s="4" t="s">
        <v>432</v>
      </c>
      <c r="C149" s="3" t="s">
        <v>1039</v>
      </c>
      <c r="D149" s="3" t="s">
        <v>199</v>
      </c>
      <c r="E149" s="4" t="s">
        <v>856</v>
      </c>
      <c r="F149" s="4" t="s">
        <v>883</v>
      </c>
      <c r="G149" s="3" t="s">
        <v>815</v>
      </c>
      <c r="H149" s="14" t="s">
        <v>38</v>
      </c>
      <c r="I149" s="20" t="s">
        <v>1006</v>
      </c>
      <c r="J149" s="3" t="s">
        <v>69</v>
      </c>
      <c r="K149" s="3">
        <v>2018</v>
      </c>
      <c r="L149" s="5"/>
      <c r="M149" s="64">
        <v>2300000</v>
      </c>
      <c r="N149" s="3" t="s">
        <v>214</v>
      </c>
      <c r="O149" s="14" t="s">
        <v>1715</v>
      </c>
      <c r="P149" s="3"/>
    </row>
    <row r="150" spans="1:16" x14ac:dyDescent="0.25">
      <c r="A150" s="14">
        <v>136</v>
      </c>
      <c r="B150" s="4" t="s">
        <v>432</v>
      </c>
      <c r="C150" s="3" t="s">
        <v>1039</v>
      </c>
      <c r="D150" s="3" t="s">
        <v>199</v>
      </c>
      <c r="E150" s="4" t="s">
        <v>856</v>
      </c>
      <c r="F150" s="4" t="s">
        <v>883</v>
      </c>
      <c r="G150" s="3" t="s">
        <v>815</v>
      </c>
      <c r="H150" s="14" t="s">
        <v>39</v>
      </c>
      <c r="I150" s="20" t="s">
        <v>1006</v>
      </c>
      <c r="J150" s="3" t="s">
        <v>69</v>
      </c>
      <c r="K150" s="3">
        <v>2018</v>
      </c>
      <c r="L150" s="5"/>
      <c r="M150" s="64">
        <v>2300000</v>
      </c>
      <c r="N150" s="3" t="s">
        <v>214</v>
      </c>
      <c r="O150" s="14" t="s">
        <v>1716</v>
      </c>
      <c r="P150" s="3"/>
    </row>
    <row r="151" spans="1:16" x14ac:dyDescent="0.25">
      <c r="A151" s="14">
        <v>137</v>
      </c>
      <c r="B151" s="4" t="s">
        <v>432</v>
      </c>
      <c r="C151" s="3" t="s">
        <v>1039</v>
      </c>
      <c r="D151" s="3" t="s">
        <v>199</v>
      </c>
      <c r="E151" s="4" t="s">
        <v>856</v>
      </c>
      <c r="F151" s="4" t="s">
        <v>883</v>
      </c>
      <c r="G151" s="3" t="s">
        <v>815</v>
      </c>
      <c r="H151" s="14" t="s">
        <v>40</v>
      </c>
      <c r="I151" s="20" t="s">
        <v>1006</v>
      </c>
      <c r="J151" s="3" t="s">
        <v>69</v>
      </c>
      <c r="K151" s="3">
        <v>2018</v>
      </c>
      <c r="L151" s="5"/>
      <c r="M151" s="64">
        <v>2300000</v>
      </c>
      <c r="N151" s="3" t="s">
        <v>214</v>
      </c>
      <c r="O151" s="14" t="s">
        <v>1717</v>
      </c>
      <c r="P151" s="3"/>
    </row>
    <row r="152" spans="1:16" x14ac:dyDescent="0.25">
      <c r="A152" s="14">
        <v>138</v>
      </c>
      <c r="B152" s="4" t="s">
        <v>432</v>
      </c>
      <c r="C152" s="3" t="s">
        <v>1039</v>
      </c>
      <c r="D152" s="3" t="s">
        <v>199</v>
      </c>
      <c r="E152" s="4" t="s">
        <v>856</v>
      </c>
      <c r="F152" s="4" t="s">
        <v>883</v>
      </c>
      <c r="G152" s="3" t="s">
        <v>815</v>
      </c>
      <c r="H152" s="14" t="s">
        <v>41</v>
      </c>
      <c r="I152" s="20" t="s">
        <v>1006</v>
      </c>
      <c r="J152" s="3" t="s">
        <v>69</v>
      </c>
      <c r="K152" s="3">
        <v>2018</v>
      </c>
      <c r="L152" s="5"/>
      <c r="M152" s="64">
        <v>2300000</v>
      </c>
      <c r="N152" s="3" t="s">
        <v>214</v>
      </c>
      <c r="O152" s="14" t="s">
        <v>1718</v>
      </c>
      <c r="P152" s="3"/>
    </row>
    <row r="153" spans="1:16" x14ac:dyDescent="0.25">
      <c r="A153" s="14">
        <v>139</v>
      </c>
      <c r="B153" s="4" t="s">
        <v>432</v>
      </c>
      <c r="C153" s="3" t="s">
        <v>1039</v>
      </c>
      <c r="D153" s="3" t="s">
        <v>199</v>
      </c>
      <c r="E153" s="4" t="s">
        <v>856</v>
      </c>
      <c r="F153" s="4" t="s">
        <v>883</v>
      </c>
      <c r="G153" s="3" t="s">
        <v>815</v>
      </c>
      <c r="H153" s="14" t="s">
        <v>42</v>
      </c>
      <c r="I153" s="20" t="s">
        <v>1006</v>
      </c>
      <c r="J153" s="3" t="s">
        <v>69</v>
      </c>
      <c r="K153" s="3">
        <v>2018</v>
      </c>
      <c r="L153" s="5"/>
      <c r="M153" s="64">
        <v>2300000</v>
      </c>
      <c r="N153" s="3" t="s">
        <v>214</v>
      </c>
      <c r="O153" s="14" t="s">
        <v>1719</v>
      </c>
      <c r="P153" s="3"/>
    </row>
    <row r="154" spans="1:16" x14ac:dyDescent="0.25">
      <c r="A154" s="14">
        <v>140</v>
      </c>
      <c r="B154" s="4" t="s">
        <v>432</v>
      </c>
      <c r="C154" s="3" t="s">
        <v>1039</v>
      </c>
      <c r="D154" s="3" t="s">
        <v>199</v>
      </c>
      <c r="E154" s="4" t="s">
        <v>856</v>
      </c>
      <c r="F154" s="4" t="s">
        <v>883</v>
      </c>
      <c r="G154" s="3" t="s">
        <v>815</v>
      </c>
      <c r="H154" s="14" t="s">
        <v>43</v>
      </c>
      <c r="I154" s="20" t="s">
        <v>1006</v>
      </c>
      <c r="J154" s="3" t="s">
        <v>69</v>
      </c>
      <c r="K154" s="3">
        <v>2018</v>
      </c>
      <c r="L154" s="5"/>
      <c r="M154" s="64">
        <v>2300000</v>
      </c>
      <c r="N154" s="3" t="s">
        <v>214</v>
      </c>
      <c r="O154" s="14" t="s">
        <v>1720</v>
      </c>
      <c r="P154" s="3"/>
    </row>
    <row r="155" spans="1:16" x14ac:dyDescent="0.25">
      <c r="A155" s="14">
        <v>141</v>
      </c>
      <c r="B155" s="4" t="s">
        <v>432</v>
      </c>
      <c r="C155" s="3" t="s">
        <v>1039</v>
      </c>
      <c r="D155" s="3" t="s">
        <v>199</v>
      </c>
      <c r="E155" s="4" t="s">
        <v>856</v>
      </c>
      <c r="F155" s="4" t="s">
        <v>883</v>
      </c>
      <c r="G155" s="3" t="s">
        <v>815</v>
      </c>
      <c r="H155" s="14" t="s">
        <v>44</v>
      </c>
      <c r="I155" s="20" t="s">
        <v>1006</v>
      </c>
      <c r="J155" s="3" t="s">
        <v>69</v>
      </c>
      <c r="K155" s="3">
        <v>2018</v>
      </c>
      <c r="L155" s="5"/>
      <c r="M155" s="64">
        <v>2300000</v>
      </c>
      <c r="N155" s="3" t="s">
        <v>214</v>
      </c>
      <c r="O155" s="14" t="s">
        <v>1721</v>
      </c>
      <c r="P155" s="3"/>
    </row>
    <row r="156" spans="1:16" x14ac:dyDescent="0.25">
      <c r="A156" s="14">
        <v>142</v>
      </c>
      <c r="B156" s="4" t="s">
        <v>432</v>
      </c>
      <c r="C156" s="3" t="s">
        <v>1039</v>
      </c>
      <c r="D156" s="3" t="s">
        <v>199</v>
      </c>
      <c r="E156" s="4" t="s">
        <v>856</v>
      </c>
      <c r="F156" s="4" t="s">
        <v>883</v>
      </c>
      <c r="G156" s="3" t="s">
        <v>815</v>
      </c>
      <c r="H156" s="14" t="s">
        <v>45</v>
      </c>
      <c r="I156" s="20" t="s">
        <v>1006</v>
      </c>
      <c r="J156" s="3" t="s">
        <v>69</v>
      </c>
      <c r="K156" s="3">
        <v>2018</v>
      </c>
      <c r="L156" s="5"/>
      <c r="M156" s="64">
        <v>2300000</v>
      </c>
      <c r="N156" s="3" t="s">
        <v>214</v>
      </c>
      <c r="O156" s="14" t="s">
        <v>1722</v>
      </c>
      <c r="P156" s="3"/>
    </row>
    <row r="157" spans="1:16" x14ac:dyDescent="0.25">
      <c r="A157" s="14">
        <v>143</v>
      </c>
      <c r="B157" s="4" t="s">
        <v>432</v>
      </c>
      <c r="C157" s="3" t="s">
        <v>1039</v>
      </c>
      <c r="D157" s="3" t="s">
        <v>199</v>
      </c>
      <c r="E157" s="4" t="s">
        <v>856</v>
      </c>
      <c r="F157" s="4" t="s">
        <v>883</v>
      </c>
      <c r="G157" s="3" t="s">
        <v>815</v>
      </c>
      <c r="H157" s="14" t="s">
        <v>46</v>
      </c>
      <c r="I157" s="20" t="s">
        <v>1006</v>
      </c>
      <c r="J157" s="3" t="s">
        <v>69</v>
      </c>
      <c r="K157" s="3">
        <v>2018</v>
      </c>
      <c r="L157" s="5"/>
      <c r="M157" s="64">
        <v>2300000</v>
      </c>
      <c r="N157" s="3" t="s">
        <v>214</v>
      </c>
      <c r="O157" s="14" t="s">
        <v>1723</v>
      </c>
      <c r="P157" s="3"/>
    </row>
    <row r="158" spans="1:16" x14ac:dyDescent="0.25">
      <c r="A158" s="14">
        <v>144</v>
      </c>
      <c r="B158" s="4" t="s">
        <v>432</v>
      </c>
      <c r="C158" s="3" t="s">
        <v>1039</v>
      </c>
      <c r="D158" s="3" t="s">
        <v>199</v>
      </c>
      <c r="E158" s="4" t="s">
        <v>856</v>
      </c>
      <c r="F158" s="4" t="s">
        <v>883</v>
      </c>
      <c r="G158" s="3" t="s">
        <v>815</v>
      </c>
      <c r="H158" s="14" t="s">
        <v>47</v>
      </c>
      <c r="I158" s="20" t="s">
        <v>1006</v>
      </c>
      <c r="J158" s="3" t="s">
        <v>69</v>
      </c>
      <c r="K158" s="3">
        <v>2018</v>
      </c>
      <c r="L158" s="5"/>
      <c r="M158" s="64">
        <v>2300000</v>
      </c>
      <c r="N158" s="3" t="s">
        <v>214</v>
      </c>
      <c r="O158" s="14" t="s">
        <v>1724</v>
      </c>
      <c r="P158" s="3"/>
    </row>
    <row r="159" spans="1:16" x14ac:dyDescent="0.25">
      <c r="A159" s="14">
        <v>145</v>
      </c>
      <c r="B159" s="4" t="s">
        <v>432</v>
      </c>
      <c r="C159" s="3" t="s">
        <v>1039</v>
      </c>
      <c r="D159" s="3" t="s">
        <v>199</v>
      </c>
      <c r="E159" s="4" t="s">
        <v>856</v>
      </c>
      <c r="F159" s="4" t="s">
        <v>883</v>
      </c>
      <c r="G159" s="3" t="s">
        <v>815</v>
      </c>
      <c r="H159" s="14" t="s">
        <v>48</v>
      </c>
      <c r="I159" s="20" t="s">
        <v>1006</v>
      </c>
      <c r="J159" s="3" t="s">
        <v>69</v>
      </c>
      <c r="K159" s="3">
        <v>2018</v>
      </c>
      <c r="L159" s="5"/>
      <c r="M159" s="64">
        <v>2300000</v>
      </c>
      <c r="N159" s="3" t="s">
        <v>214</v>
      </c>
      <c r="O159" s="14" t="s">
        <v>1725</v>
      </c>
      <c r="P159" s="3"/>
    </row>
    <row r="160" spans="1:16" x14ac:dyDescent="0.25">
      <c r="A160" s="14">
        <v>146</v>
      </c>
      <c r="B160" s="4" t="s">
        <v>432</v>
      </c>
      <c r="C160" s="3" t="s">
        <v>1039</v>
      </c>
      <c r="D160" s="3" t="s">
        <v>199</v>
      </c>
      <c r="E160" s="4" t="s">
        <v>856</v>
      </c>
      <c r="F160" s="4" t="s">
        <v>883</v>
      </c>
      <c r="G160" s="3" t="s">
        <v>815</v>
      </c>
      <c r="H160" s="14" t="s">
        <v>49</v>
      </c>
      <c r="I160" s="20" t="s">
        <v>1006</v>
      </c>
      <c r="J160" s="3" t="s">
        <v>69</v>
      </c>
      <c r="K160" s="3">
        <v>2018</v>
      </c>
      <c r="L160" s="5"/>
      <c r="M160" s="64">
        <v>2300000</v>
      </c>
      <c r="N160" s="3" t="s">
        <v>214</v>
      </c>
      <c r="O160" s="14" t="s">
        <v>1726</v>
      </c>
      <c r="P160" s="3"/>
    </row>
    <row r="161" spans="1:16" x14ac:dyDescent="0.25">
      <c r="A161" s="14">
        <v>147</v>
      </c>
      <c r="B161" s="4" t="s">
        <v>432</v>
      </c>
      <c r="C161" s="3" t="s">
        <v>1039</v>
      </c>
      <c r="D161" s="3" t="s">
        <v>199</v>
      </c>
      <c r="E161" s="4" t="s">
        <v>856</v>
      </c>
      <c r="F161" s="4" t="s">
        <v>883</v>
      </c>
      <c r="G161" s="3" t="s">
        <v>815</v>
      </c>
      <c r="H161" s="14" t="s">
        <v>50</v>
      </c>
      <c r="I161" s="20" t="s">
        <v>1006</v>
      </c>
      <c r="J161" s="3" t="s">
        <v>69</v>
      </c>
      <c r="K161" s="3">
        <v>2018</v>
      </c>
      <c r="L161" s="5"/>
      <c r="M161" s="64">
        <v>2300000</v>
      </c>
      <c r="N161" s="3" t="s">
        <v>214</v>
      </c>
      <c r="O161" s="14" t="s">
        <v>1727</v>
      </c>
      <c r="P161" s="3"/>
    </row>
    <row r="162" spans="1:16" x14ac:dyDescent="0.25">
      <c r="A162" s="14">
        <v>148</v>
      </c>
      <c r="B162" s="4" t="s">
        <v>432</v>
      </c>
      <c r="C162" s="3" t="s">
        <v>1039</v>
      </c>
      <c r="D162" s="3" t="s">
        <v>199</v>
      </c>
      <c r="E162" s="4" t="s">
        <v>856</v>
      </c>
      <c r="F162" s="4" t="s">
        <v>883</v>
      </c>
      <c r="G162" s="3" t="s">
        <v>815</v>
      </c>
      <c r="H162" s="14" t="s">
        <v>51</v>
      </c>
      <c r="I162" s="20" t="s">
        <v>1006</v>
      </c>
      <c r="J162" s="3" t="s">
        <v>69</v>
      </c>
      <c r="K162" s="3">
        <v>2018</v>
      </c>
      <c r="L162" s="5"/>
      <c r="M162" s="64">
        <v>2300000</v>
      </c>
      <c r="N162" s="3" t="s">
        <v>214</v>
      </c>
      <c r="O162" s="14" t="s">
        <v>1728</v>
      </c>
      <c r="P162" s="3"/>
    </row>
    <row r="163" spans="1:16" x14ac:dyDescent="0.25">
      <c r="A163" s="14">
        <v>149</v>
      </c>
      <c r="B163" s="4" t="s">
        <v>432</v>
      </c>
      <c r="C163" s="3" t="s">
        <v>1039</v>
      </c>
      <c r="D163" s="3" t="s">
        <v>199</v>
      </c>
      <c r="E163" s="4" t="s">
        <v>856</v>
      </c>
      <c r="F163" s="4" t="s">
        <v>883</v>
      </c>
      <c r="G163" s="3" t="s">
        <v>815</v>
      </c>
      <c r="H163" s="14" t="s">
        <v>52</v>
      </c>
      <c r="I163" s="20" t="s">
        <v>1006</v>
      </c>
      <c r="J163" s="3" t="s">
        <v>69</v>
      </c>
      <c r="K163" s="3">
        <v>2018</v>
      </c>
      <c r="L163" s="5"/>
      <c r="M163" s="64">
        <v>2300000</v>
      </c>
      <c r="N163" s="3" t="s">
        <v>214</v>
      </c>
      <c r="O163" s="14" t="s">
        <v>1729</v>
      </c>
      <c r="P163" s="3"/>
    </row>
    <row r="164" spans="1:16" x14ac:dyDescent="0.25">
      <c r="A164" s="14">
        <v>150</v>
      </c>
      <c r="B164" s="4" t="s">
        <v>432</v>
      </c>
      <c r="C164" s="3" t="s">
        <v>1039</v>
      </c>
      <c r="D164" s="3" t="s">
        <v>199</v>
      </c>
      <c r="E164" s="4" t="s">
        <v>856</v>
      </c>
      <c r="F164" s="4" t="s">
        <v>883</v>
      </c>
      <c r="G164" s="3" t="s">
        <v>815</v>
      </c>
      <c r="H164" s="14" t="s">
        <v>53</v>
      </c>
      <c r="I164" s="20" t="s">
        <v>1006</v>
      </c>
      <c r="J164" s="3" t="s">
        <v>69</v>
      </c>
      <c r="K164" s="3">
        <v>2018</v>
      </c>
      <c r="L164" s="5"/>
      <c r="M164" s="64">
        <v>2300000</v>
      </c>
      <c r="N164" s="3" t="s">
        <v>214</v>
      </c>
      <c r="O164" s="14" t="s">
        <v>1730</v>
      </c>
      <c r="P164" s="3"/>
    </row>
    <row r="165" spans="1:16" x14ac:dyDescent="0.25">
      <c r="A165" s="14">
        <v>151</v>
      </c>
      <c r="B165" s="4" t="s">
        <v>432</v>
      </c>
      <c r="C165" s="3" t="s">
        <v>1039</v>
      </c>
      <c r="D165" s="3" t="s">
        <v>199</v>
      </c>
      <c r="E165" s="4" t="s">
        <v>856</v>
      </c>
      <c r="F165" s="4" t="s">
        <v>883</v>
      </c>
      <c r="G165" s="3" t="s">
        <v>815</v>
      </c>
      <c r="H165" s="14" t="s">
        <v>54</v>
      </c>
      <c r="I165" s="20" t="s">
        <v>1006</v>
      </c>
      <c r="J165" s="3" t="s">
        <v>69</v>
      </c>
      <c r="K165" s="3">
        <v>2018</v>
      </c>
      <c r="L165" s="5"/>
      <c r="M165" s="64">
        <v>2300000</v>
      </c>
      <c r="N165" s="3" t="s">
        <v>214</v>
      </c>
      <c r="O165" s="14" t="s">
        <v>1731</v>
      </c>
      <c r="P165" s="3"/>
    </row>
    <row r="166" spans="1:16" x14ac:dyDescent="0.25">
      <c r="A166" s="14">
        <v>152</v>
      </c>
      <c r="B166" s="4" t="s">
        <v>432</v>
      </c>
      <c r="C166" s="3" t="s">
        <v>1039</v>
      </c>
      <c r="D166" s="3" t="s">
        <v>199</v>
      </c>
      <c r="E166" s="4" t="s">
        <v>856</v>
      </c>
      <c r="F166" s="4" t="s">
        <v>883</v>
      </c>
      <c r="G166" s="3" t="s">
        <v>815</v>
      </c>
      <c r="H166" s="14" t="s">
        <v>55</v>
      </c>
      <c r="I166" s="20" t="s">
        <v>1006</v>
      </c>
      <c r="J166" s="3" t="s">
        <v>69</v>
      </c>
      <c r="K166" s="3">
        <v>2018</v>
      </c>
      <c r="L166" s="5"/>
      <c r="M166" s="64">
        <v>2300000</v>
      </c>
      <c r="N166" s="3" t="s">
        <v>214</v>
      </c>
      <c r="O166" s="14" t="s">
        <v>1732</v>
      </c>
      <c r="P166" s="3"/>
    </row>
    <row r="167" spans="1:16" x14ac:dyDescent="0.25">
      <c r="A167" s="14">
        <v>153</v>
      </c>
      <c r="B167" s="4" t="s">
        <v>432</v>
      </c>
      <c r="C167" s="3" t="s">
        <v>1039</v>
      </c>
      <c r="D167" s="3" t="s">
        <v>199</v>
      </c>
      <c r="E167" s="4" t="s">
        <v>856</v>
      </c>
      <c r="F167" s="4" t="s">
        <v>883</v>
      </c>
      <c r="G167" s="3" t="s">
        <v>815</v>
      </c>
      <c r="H167" s="14" t="s">
        <v>56</v>
      </c>
      <c r="I167" s="20" t="s">
        <v>1006</v>
      </c>
      <c r="J167" s="3" t="s">
        <v>69</v>
      </c>
      <c r="K167" s="3">
        <v>2018</v>
      </c>
      <c r="L167" s="5"/>
      <c r="M167" s="64">
        <v>2300000</v>
      </c>
      <c r="N167" s="3" t="s">
        <v>214</v>
      </c>
      <c r="O167" s="14" t="s">
        <v>1733</v>
      </c>
      <c r="P167" s="3"/>
    </row>
    <row r="168" spans="1:16" x14ac:dyDescent="0.25">
      <c r="A168" s="14">
        <v>154</v>
      </c>
      <c r="B168" s="4" t="s">
        <v>432</v>
      </c>
      <c r="C168" s="3" t="s">
        <v>1039</v>
      </c>
      <c r="D168" s="3" t="s">
        <v>199</v>
      </c>
      <c r="E168" s="4" t="s">
        <v>856</v>
      </c>
      <c r="F168" s="4" t="s">
        <v>883</v>
      </c>
      <c r="G168" s="3" t="s">
        <v>815</v>
      </c>
      <c r="H168" s="14" t="s">
        <v>57</v>
      </c>
      <c r="I168" s="20" t="s">
        <v>1006</v>
      </c>
      <c r="J168" s="3" t="s">
        <v>69</v>
      </c>
      <c r="K168" s="3">
        <v>2018</v>
      </c>
      <c r="L168" s="5"/>
      <c r="M168" s="64">
        <v>2300000</v>
      </c>
      <c r="N168" s="3" t="s">
        <v>214</v>
      </c>
      <c r="O168" s="14" t="s">
        <v>1734</v>
      </c>
      <c r="P168" s="3"/>
    </row>
    <row r="169" spans="1:16" x14ac:dyDescent="0.25">
      <c r="A169" s="14">
        <v>155</v>
      </c>
      <c r="B169" s="4" t="s">
        <v>432</v>
      </c>
      <c r="C169" s="3" t="s">
        <v>1039</v>
      </c>
      <c r="D169" s="3" t="s">
        <v>199</v>
      </c>
      <c r="E169" s="4" t="s">
        <v>856</v>
      </c>
      <c r="F169" s="4" t="s">
        <v>883</v>
      </c>
      <c r="G169" s="3" t="s">
        <v>815</v>
      </c>
      <c r="H169" s="14" t="s">
        <v>58</v>
      </c>
      <c r="I169" s="20" t="s">
        <v>1006</v>
      </c>
      <c r="J169" s="3" t="s">
        <v>69</v>
      </c>
      <c r="K169" s="3">
        <v>2018</v>
      </c>
      <c r="L169" s="5"/>
      <c r="M169" s="64">
        <v>2300000</v>
      </c>
      <c r="N169" s="3" t="s">
        <v>214</v>
      </c>
      <c r="O169" s="14" t="s">
        <v>1735</v>
      </c>
      <c r="P169" s="3"/>
    </row>
    <row r="170" spans="1:16" x14ac:dyDescent="0.25">
      <c r="A170" s="14">
        <v>156</v>
      </c>
      <c r="B170" s="4" t="s">
        <v>432</v>
      </c>
      <c r="C170" s="3" t="s">
        <v>1039</v>
      </c>
      <c r="D170" s="3" t="s">
        <v>199</v>
      </c>
      <c r="E170" s="4" t="s">
        <v>856</v>
      </c>
      <c r="F170" s="4" t="s">
        <v>883</v>
      </c>
      <c r="G170" s="3" t="s">
        <v>815</v>
      </c>
      <c r="H170" s="14" t="s">
        <v>59</v>
      </c>
      <c r="I170" s="20" t="s">
        <v>1006</v>
      </c>
      <c r="J170" s="3" t="s">
        <v>69</v>
      </c>
      <c r="K170" s="3">
        <v>2018</v>
      </c>
      <c r="L170" s="5"/>
      <c r="M170" s="64">
        <v>2300000</v>
      </c>
      <c r="N170" s="3" t="s">
        <v>214</v>
      </c>
      <c r="O170" s="14" t="s">
        <v>1736</v>
      </c>
      <c r="P170" s="3"/>
    </row>
    <row r="171" spans="1:16" x14ac:dyDescent="0.25">
      <c r="A171" s="14">
        <v>157</v>
      </c>
      <c r="B171" s="4" t="s">
        <v>432</v>
      </c>
      <c r="C171" s="3" t="s">
        <v>1039</v>
      </c>
      <c r="D171" s="3" t="s">
        <v>199</v>
      </c>
      <c r="E171" s="4" t="s">
        <v>856</v>
      </c>
      <c r="F171" s="4" t="s">
        <v>883</v>
      </c>
      <c r="G171" s="3" t="s">
        <v>815</v>
      </c>
      <c r="H171" s="14" t="s">
        <v>60</v>
      </c>
      <c r="I171" s="20" t="s">
        <v>1006</v>
      </c>
      <c r="J171" s="3" t="s">
        <v>69</v>
      </c>
      <c r="K171" s="3" t="s">
        <v>1043</v>
      </c>
      <c r="L171" s="5"/>
      <c r="M171" s="64">
        <v>2300000</v>
      </c>
      <c r="N171" s="3" t="s">
        <v>214</v>
      </c>
      <c r="O171" s="14" t="s">
        <v>1737</v>
      </c>
      <c r="P171" s="3"/>
    </row>
    <row r="172" spans="1:16" x14ac:dyDescent="0.25">
      <c r="A172" s="14">
        <v>158</v>
      </c>
      <c r="B172" s="4" t="s">
        <v>432</v>
      </c>
      <c r="C172" s="3" t="s">
        <v>1039</v>
      </c>
      <c r="D172" s="3" t="s">
        <v>199</v>
      </c>
      <c r="E172" s="4" t="s">
        <v>856</v>
      </c>
      <c r="F172" s="4" t="s">
        <v>883</v>
      </c>
      <c r="G172" s="3" t="s">
        <v>815</v>
      </c>
      <c r="H172" s="14" t="s">
        <v>61</v>
      </c>
      <c r="I172" s="20" t="s">
        <v>1006</v>
      </c>
      <c r="J172" s="3" t="s">
        <v>69</v>
      </c>
      <c r="K172" s="3">
        <v>2018</v>
      </c>
      <c r="L172" s="5"/>
      <c r="M172" s="64">
        <v>2300000</v>
      </c>
      <c r="N172" s="3" t="s">
        <v>214</v>
      </c>
      <c r="O172" s="14" t="s">
        <v>1738</v>
      </c>
      <c r="P172" s="3"/>
    </row>
    <row r="173" spans="1:16" x14ac:dyDescent="0.25">
      <c r="A173" s="14">
        <v>159</v>
      </c>
      <c r="B173" s="4" t="s">
        <v>432</v>
      </c>
      <c r="C173" s="3" t="s">
        <v>1039</v>
      </c>
      <c r="D173" s="3" t="s">
        <v>199</v>
      </c>
      <c r="E173" s="4" t="s">
        <v>856</v>
      </c>
      <c r="F173" s="4" t="s">
        <v>883</v>
      </c>
      <c r="G173" s="3" t="s">
        <v>815</v>
      </c>
      <c r="H173" s="14" t="s">
        <v>70</v>
      </c>
      <c r="I173" s="20" t="s">
        <v>1006</v>
      </c>
      <c r="J173" s="3" t="s">
        <v>69</v>
      </c>
      <c r="K173" s="3">
        <v>2018</v>
      </c>
      <c r="L173" s="5"/>
      <c r="M173" s="64">
        <v>2300000</v>
      </c>
      <c r="N173" s="3" t="s">
        <v>214</v>
      </c>
      <c r="O173" s="14" t="s">
        <v>1739</v>
      </c>
      <c r="P173" s="3"/>
    </row>
    <row r="174" spans="1:16" x14ac:dyDescent="0.25">
      <c r="A174" s="14">
        <v>160</v>
      </c>
      <c r="B174" s="4" t="s">
        <v>432</v>
      </c>
      <c r="C174" s="3" t="s">
        <v>1039</v>
      </c>
      <c r="D174" s="3" t="s">
        <v>199</v>
      </c>
      <c r="E174" s="4" t="s">
        <v>856</v>
      </c>
      <c r="F174" s="4" t="s">
        <v>883</v>
      </c>
      <c r="G174" s="3" t="s">
        <v>815</v>
      </c>
      <c r="H174" s="14" t="s">
        <v>71</v>
      </c>
      <c r="I174" s="20" t="s">
        <v>1006</v>
      </c>
      <c r="J174" s="3" t="s">
        <v>69</v>
      </c>
      <c r="K174" s="3">
        <v>2018</v>
      </c>
      <c r="L174" s="5"/>
      <c r="M174" s="64">
        <v>2300000</v>
      </c>
      <c r="N174" s="3" t="s">
        <v>214</v>
      </c>
      <c r="O174" s="14" t="s">
        <v>1740</v>
      </c>
      <c r="P174" s="3"/>
    </row>
    <row r="175" spans="1:16" x14ac:dyDescent="0.25">
      <c r="A175" s="14">
        <v>161</v>
      </c>
      <c r="B175" s="4" t="s">
        <v>432</v>
      </c>
      <c r="C175" s="3" t="s">
        <v>1039</v>
      </c>
      <c r="D175" s="3" t="s">
        <v>199</v>
      </c>
      <c r="E175" s="4" t="s">
        <v>856</v>
      </c>
      <c r="F175" s="4" t="s">
        <v>883</v>
      </c>
      <c r="G175" s="3" t="s">
        <v>815</v>
      </c>
      <c r="H175" s="14" t="s">
        <v>72</v>
      </c>
      <c r="I175" s="20" t="s">
        <v>1006</v>
      </c>
      <c r="J175" s="3" t="s">
        <v>69</v>
      </c>
      <c r="K175" s="3">
        <v>2018</v>
      </c>
      <c r="L175" s="5"/>
      <c r="M175" s="64">
        <v>2300000</v>
      </c>
      <c r="N175" s="3" t="s">
        <v>214</v>
      </c>
      <c r="O175" s="14" t="s">
        <v>1741</v>
      </c>
      <c r="P175" s="3"/>
    </row>
    <row r="176" spans="1:16" x14ac:dyDescent="0.25">
      <c r="A176" s="14">
        <v>162</v>
      </c>
      <c r="B176" s="4" t="s">
        <v>432</v>
      </c>
      <c r="C176" s="3" t="s">
        <v>1039</v>
      </c>
      <c r="D176" s="3" t="s">
        <v>199</v>
      </c>
      <c r="E176" s="4" t="s">
        <v>856</v>
      </c>
      <c r="F176" s="4" t="s">
        <v>883</v>
      </c>
      <c r="G176" s="3" t="s">
        <v>815</v>
      </c>
      <c r="H176" s="14" t="s">
        <v>73</v>
      </c>
      <c r="I176" s="20" t="s">
        <v>1006</v>
      </c>
      <c r="J176" s="3" t="s">
        <v>69</v>
      </c>
      <c r="K176" s="3">
        <v>2018</v>
      </c>
      <c r="L176" s="5"/>
      <c r="M176" s="64">
        <v>2300000</v>
      </c>
      <c r="N176" s="3" t="s">
        <v>214</v>
      </c>
      <c r="O176" s="14" t="s">
        <v>1742</v>
      </c>
      <c r="P176" s="3"/>
    </row>
    <row r="177" spans="1:16" x14ac:dyDescent="0.25">
      <c r="A177" s="14">
        <v>163</v>
      </c>
      <c r="B177" s="4" t="s">
        <v>432</v>
      </c>
      <c r="C177" s="3" t="s">
        <v>1039</v>
      </c>
      <c r="D177" s="3" t="s">
        <v>199</v>
      </c>
      <c r="E177" s="4" t="s">
        <v>856</v>
      </c>
      <c r="F177" s="4" t="s">
        <v>883</v>
      </c>
      <c r="G177" s="3" t="s">
        <v>815</v>
      </c>
      <c r="H177" s="14" t="s">
        <v>74</v>
      </c>
      <c r="I177" s="20" t="s">
        <v>1006</v>
      </c>
      <c r="J177" s="3" t="s">
        <v>69</v>
      </c>
      <c r="K177" s="3">
        <v>2018</v>
      </c>
      <c r="L177" s="5"/>
      <c r="M177" s="64">
        <v>2300000</v>
      </c>
      <c r="N177" s="3" t="s">
        <v>214</v>
      </c>
      <c r="O177" s="14" t="s">
        <v>1743</v>
      </c>
      <c r="P177" s="3"/>
    </row>
    <row r="178" spans="1:16" x14ac:dyDescent="0.25">
      <c r="A178" s="14">
        <v>164</v>
      </c>
      <c r="B178" s="4" t="s">
        <v>432</v>
      </c>
      <c r="C178" s="3" t="s">
        <v>1039</v>
      </c>
      <c r="D178" s="3" t="s">
        <v>199</v>
      </c>
      <c r="E178" s="4" t="s">
        <v>856</v>
      </c>
      <c r="F178" s="4" t="s">
        <v>883</v>
      </c>
      <c r="G178" s="3" t="s">
        <v>815</v>
      </c>
      <c r="H178" s="14" t="s">
        <v>75</v>
      </c>
      <c r="I178" s="20" t="s">
        <v>1006</v>
      </c>
      <c r="J178" s="3" t="s">
        <v>69</v>
      </c>
      <c r="K178" s="3">
        <v>2018</v>
      </c>
      <c r="L178" s="5"/>
      <c r="M178" s="64">
        <v>2300000</v>
      </c>
      <c r="N178" s="3" t="s">
        <v>214</v>
      </c>
      <c r="O178" s="14" t="s">
        <v>1744</v>
      </c>
      <c r="P178" s="3"/>
    </row>
    <row r="179" spans="1:16" x14ac:dyDescent="0.25">
      <c r="A179" s="14">
        <v>165</v>
      </c>
      <c r="B179" s="4" t="s">
        <v>432</v>
      </c>
      <c r="C179" s="3" t="s">
        <v>1039</v>
      </c>
      <c r="D179" s="3" t="s">
        <v>199</v>
      </c>
      <c r="E179" s="4" t="s">
        <v>856</v>
      </c>
      <c r="F179" s="4" t="s">
        <v>883</v>
      </c>
      <c r="G179" s="3" t="s">
        <v>815</v>
      </c>
      <c r="H179" s="14" t="s">
        <v>76</v>
      </c>
      <c r="I179" s="20" t="s">
        <v>1006</v>
      </c>
      <c r="J179" s="3" t="s">
        <v>69</v>
      </c>
      <c r="K179" s="3">
        <v>2018</v>
      </c>
      <c r="L179" s="5"/>
      <c r="M179" s="64">
        <v>2300000</v>
      </c>
      <c r="N179" s="3" t="s">
        <v>214</v>
      </c>
      <c r="O179" s="14" t="s">
        <v>1745</v>
      </c>
      <c r="P179" s="3"/>
    </row>
    <row r="180" spans="1:16" x14ac:dyDescent="0.25">
      <c r="A180" s="14">
        <v>166</v>
      </c>
      <c r="B180" s="4" t="s">
        <v>432</v>
      </c>
      <c r="C180" s="3" t="s">
        <v>1039</v>
      </c>
      <c r="D180" s="3" t="s">
        <v>199</v>
      </c>
      <c r="E180" s="4" t="s">
        <v>856</v>
      </c>
      <c r="F180" s="4" t="s">
        <v>883</v>
      </c>
      <c r="G180" s="3" t="s">
        <v>815</v>
      </c>
      <c r="H180" s="14" t="s">
        <v>77</v>
      </c>
      <c r="I180" s="20" t="s">
        <v>1006</v>
      </c>
      <c r="J180" s="3" t="s">
        <v>69</v>
      </c>
      <c r="K180" s="3">
        <v>2018</v>
      </c>
      <c r="L180" s="5"/>
      <c r="M180" s="64">
        <v>2300000</v>
      </c>
      <c r="N180" s="3" t="s">
        <v>214</v>
      </c>
      <c r="O180" s="14" t="s">
        <v>1746</v>
      </c>
      <c r="P180" s="3"/>
    </row>
    <row r="181" spans="1:16" x14ac:dyDescent="0.25">
      <c r="A181" s="14">
        <v>167</v>
      </c>
      <c r="B181" s="4" t="s">
        <v>432</v>
      </c>
      <c r="C181" s="3" t="s">
        <v>1039</v>
      </c>
      <c r="D181" s="3" t="s">
        <v>199</v>
      </c>
      <c r="E181" s="4" t="s">
        <v>856</v>
      </c>
      <c r="F181" s="4" t="s">
        <v>883</v>
      </c>
      <c r="G181" s="3" t="s">
        <v>815</v>
      </c>
      <c r="H181" s="14" t="s">
        <v>78</v>
      </c>
      <c r="I181" s="20" t="s">
        <v>1006</v>
      </c>
      <c r="J181" s="3" t="s">
        <v>69</v>
      </c>
      <c r="K181" s="3">
        <v>2018</v>
      </c>
      <c r="L181" s="5"/>
      <c r="M181" s="64">
        <v>2300000</v>
      </c>
      <c r="N181" s="3" t="s">
        <v>214</v>
      </c>
      <c r="O181" s="14" t="s">
        <v>1747</v>
      </c>
      <c r="P181" s="3"/>
    </row>
    <row r="182" spans="1:16" x14ac:dyDescent="0.25">
      <c r="A182" s="14">
        <v>168</v>
      </c>
      <c r="B182" s="4" t="s">
        <v>432</v>
      </c>
      <c r="C182" s="3" t="s">
        <v>1039</v>
      </c>
      <c r="D182" s="3" t="s">
        <v>199</v>
      </c>
      <c r="E182" s="4" t="s">
        <v>856</v>
      </c>
      <c r="F182" s="4" t="s">
        <v>883</v>
      </c>
      <c r="G182" s="3" t="s">
        <v>815</v>
      </c>
      <c r="H182" s="14" t="s">
        <v>79</v>
      </c>
      <c r="I182" s="20" t="s">
        <v>1006</v>
      </c>
      <c r="J182" s="3" t="s">
        <v>69</v>
      </c>
      <c r="K182" s="3">
        <v>2018</v>
      </c>
      <c r="L182" s="5"/>
      <c r="M182" s="64">
        <v>2300000</v>
      </c>
      <c r="N182" s="3" t="s">
        <v>214</v>
      </c>
      <c r="O182" s="14" t="s">
        <v>1748</v>
      </c>
      <c r="P182" s="3"/>
    </row>
    <row r="183" spans="1:16" x14ac:dyDescent="0.25">
      <c r="A183" s="14">
        <v>169</v>
      </c>
      <c r="B183" s="4" t="s">
        <v>432</v>
      </c>
      <c r="C183" s="3" t="s">
        <v>1039</v>
      </c>
      <c r="D183" s="3" t="s">
        <v>199</v>
      </c>
      <c r="E183" s="4" t="s">
        <v>856</v>
      </c>
      <c r="F183" s="4" t="s">
        <v>883</v>
      </c>
      <c r="G183" s="3" t="s">
        <v>815</v>
      </c>
      <c r="H183" s="14" t="s">
        <v>80</v>
      </c>
      <c r="I183" s="20" t="s">
        <v>1006</v>
      </c>
      <c r="J183" s="3" t="s">
        <v>69</v>
      </c>
      <c r="K183" s="3">
        <v>2018</v>
      </c>
      <c r="L183" s="5"/>
      <c r="M183" s="64">
        <v>2300000</v>
      </c>
      <c r="N183" s="3" t="s">
        <v>214</v>
      </c>
      <c r="O183" s="14" t="s">
        <v>1749</v>
      </c>
      <c r="P183" s="3"/>
    </row>
    <row r="184" spans="1:16" x14ac:dyDescent="0.25">
      <c r="A184" s="14">
        <v>170</v>
      </c>
      <c r="B184" s="4" t="s">
        <v>432</v>
      </c>
      <c r="C184" s="3" t="s">
        <v>1039</v>
      </c>
      <c r="D184" s="3" t="s">
        <v>199</v>
      </c>
      <c r="E184" s="4" t="s">
        <v>856</v>
      </c>
      <c r="F184" s="4" t="s">
        <v>883</v>
      </c>
      <c r="G184" s="3" t="s">
        <v>815</v>
      </c>
      <c r="H184" s="14" t="s">
        <v>81</v>
      </c>
      <c r="I184" s="20" t="s">
        <v>1006</v>
      </c>
      <c r="J184" s="3" t="s">
        <v>69</v>
      </c>
      <c r="K184" s="3">
        <v>2018</v>
      </c>
      <c r="L184" s="5"/>
      <c r="M184" s="64">
        <v>2300000</v>
      </c>
      <c r="N184" s="3" t="s">
        <v>214</v>
      </c>
      <c r="O184" s="14" t="s">
        <v>1750</v>
      </c>
      <c r="P184" s="3"/>
    </row>
    <row r="185" spans="1:16" x14ac:dyDescent="0.25">
      <c r="A185" s="14">
        <v>171</v>
      </c>
      <c r="B185" s="4" t="s">
        <v>432</v>
      </c>
      <c r="C185" s="3" t="s">
        <v>1039</v>
      </c>
      <c r="D185" s="3" t="s">
        <v>199</v>
      </c>
      <c r="E185" s="4" t="s">
        <v>856</v>
      </c>
      <c r="F185" s="4" t="s">
        <v>883</v>
      </c>
      <c r="G185" s="3" t="s">
        <v>815</v>
      </c>
      <c r="H185" s="14" t="s">
        <v>82</v>
      </c>
      <c r="I185" s="20" t="s">
        <v>1006</v>
      </c>
      <c r="J185" s="3" t="s">
        <v>69</v>
      </c>
      <c r="K185" s="3">
        <v>2018</v>
      </c>
      <c r="L185" s="5"/>
      <c r="M185" s="64">
        <v>2300000</v>
      </c>
      <c r="N185" s="3" t="s">
        <v>214</v>
      </c>
      <c r="O185" s="14" t="s">
        <v>1751</v>
      </c>
      <c r="P185" s="3"/>
    </row>
    <row r="186" spans="1:16" x14ac:dyDescent="0.25">
      <c r="A186" s="14">
        <v>172</v>
      </c>
      <c r="B186" s="4" t="s">
        <v>432</v>
      </c>
      <c r="C186" s="3" t="s">
        <v>1039</v>
      </c>
      <c r="D186" s="3" t="s">
        <v>199</v>
      </c>
      <c r="E186" s="4" t="s">
        <v>856</v>
      </c>
      <c r="F186" s="4" t="s">
        <v>883</v>
      </c>
      <c r="G186" s="3" t="s">
        <v>815</v>
      </c>
      <c r="H186" s="14" t="s">
        <v>83</v>
      </c>
      <c r="I186" s="20" t="s">
        <v>1006</v>
      </c>
      <c r="J186" s="3" t="s">
        <v>69</v>
      </c>
      <c r="K186" s="3">
        <v>2018</v>
      </c>
      <c r="L186" s="5"/>
      <c r="M186" s="64">
        <v>2300000</v>
      </c>
      <c r="N186" s="3" t="s">
        <v>214</v>
      </c>
      <c r="O186" s="14" t="s">
        <v>1752</v>
      </c>
      <c r="P186" s="3"/>
    </row>
    <row r="187" spans="1:16" x14ac:dyDescent="0.25">
      <c r="A187" s="14">
        <v>173</v>
      </c>
      <c r="B187" s="4" t="s">
        <v>432</v>
      </c>
      <c r="C187" s="3" t="s">
        <v>1039</v>
      </c>
      <c r="D187" s="3" t="s">
        <v>199</v>
      </c>
      <c r="E187" s="4" t="s">
        <v>856</v>
      </c>
      <c r="F187" s="4" t="s">
        <v>883</v>
      </c>
      <c r="G187" s="3" t="s">
        <v>815</v>
      </c>
      <c r="H187" s="14" t="s">
        <v>84</v>
      </c>
      <c r="I187" s="20" t="s">
        <v>1006</v>
      </c>
      <c r="J187" s="3" t="s">
        <v>69</v>
      </c>
      <c r="K187" s="3">
        <v>2018</v>
      </c>
      <c r="L187" s="5"/>
      <c r="M187" s="64">
        <v>2300000</v>
      </c>
      <c r="N187" s="3" t="s">
        <v>214</v>
      </c>
      <c r="O187" s="14" t="s">
        <v>1753</v>
      </c>
      <c r="P187" s="3"/>
    </row>
    <row r="188" spans="1:16" x14ac:dyDescent="0.25">
      <c r="A188" s="14">
        <v>174</v>
      </c>
      <c r="B188" s="4" t="s">
        <v>432</v>
      </c>
      <c r="C188" s="3" t="s">
        <v>1039</v>
      </c>
      <c r="D188" s="3" t="s">
        <v>199</v>
      </c>
      <c r="E188" s="4" t="s">
        <v>856</v>
      </c>
      <c r="F188" s="4" t="s">
        <v>883</v>
      </c>
      <c r="G188" s="3" t="s">
        <v>815</v>
      </c>
      <c r="H188" s="14" t="s">
        <v>85</v>
      </c>
      <c r="I188" s="20" t="s">
        <v>1006</v>
      </c>
      <c r="J188" s="3" t="s">
        <v>69</v>
      </c>
      <c r="K188" s="3">
        <v>2018</v>
      </c>
      <c r="L188" s="5"/>
      <c r="M188" s="64">
        <v>2300000</v>
      </c>
      <c r="N188" s="3" t="s">
        <v>214</v>
      </c>
      <c r="O188" s="14" t="s">
        <v>1754</v>
      </c>
      <c r="P188" s="3"/>
    </row>
    <row r="189" spans="1:16" x14ac:dyDescent="0.25">
      <c r="A189" s="14">
        <v>175</v>
      </c>
      <c r="B189" s="4" t="s">
        <v>432</v>
      </c>
      <c r="C189" s="3" t="s">
        <v>1039</v>
      </c>
      <c r="D189" s="3" t="s">
        <v>199</v>
      </c>
      <c r="E189" s="4" t="s">
        <v>856</v>
      </c>
      <c r="F189" s="4" t="s">
        <v>883</v>
      </c>
      <c r="G189" s="3" t="s">
        <v>815</v>
      </c>
      <c r="H189" s="14" t="s">
        <v>86</v>
      </c>
      <c r="I189" s="20" t="s">
        <v>1006</v>
      </c>
      <c r="J189" s="3" t="s">
        <v>69</v>
      </c>
      <c r="K189" s="3">
        <v>2018</v>
      </c>
      <c r="L189" s="5"/>
      <c r="M189" s="64">
        <v>2300000</v>
      </c>
      <c r="N189" s="3" t="s">
        <v>214</v>
      </c>
      <c r="O189" s="14" t="s">
        <v>1755</v>
      </c>
      <c r="P189" s="3"/>
    </row>
    <row r="190" spans="1:16" x14ac:dyDescent="0.25">
      <c r="A190" s="14">
        <v>176</v>
      </c>
      <c r="B190" s="4" t="s">
        <v>432</v>
      </c>
      <c r="C190" s="3" t="s">
        <v>1039</v>
      </c>
      <c r="D190" s="3" t="s">
        <v>199</v>
      </c>
      <c r="E190" s="4" t="s">
        <v>856</v>
      </c>
      <c r="F190" s="4" t="s">
        <v>883</v>
      </c>
      <c r="G190" s="3" t="s">
        <v>815</v>
      </c>
      <c r="H190" s="14" t="s">
        <v>87</v>
      </c>
      <c r="I190" s="20" t="s">
        <v>1006</v>
      </c>
      <c r="J190" s="3" t="s">
        <v>69</v>
      </c>
      <c r="K190" s="3">
        <v>2018</v>
      </c>
      <c r="L190" s="5"/>
      <c r="M190" s="64">
        <v>2300000</v>
      </c>
      <c r="N190" s="3" t="s">
        <v>214</v>
      </c>
      <c r="O190" s="14" t="s">
        <v>1756</v>
      </c>
      <c r="P190" s="3"/>
    </row>
    <row r="191" spans="1:16" x14ac:dyDescent="0.25">
      <c r="A191" s="14">
        <v>177</v>
      </c>
      <c r="B191" s="4" t="s">
        <v>432</v>
      </c>
      <c r="C191" s="3" t="s">
        <v>1039</v>
      </c>
      <c r="D191" s="3" t="s">
        <v>199</v>
      </c>
      <c r="E191" s="4" t="s">
        <v>856</v>
      </c>
      <c r="F191" s="4" t="s">
        <v>883</v>
      </c>
      <c r="G191" s="3" t="s">
        <v>815</v>
      </c>
      <c r="H191" s="14" t="s">
        <v>88</v>
      </c>
      <c r="I191" s="20" t="s">
        <v>1006</v>
      </c>
      <c r="J191" s="3" t="s">
        <v>69</v>
      </c>
      <c r="K191" s="3">
        <v>2018</v>
      </c>
      <c r="L191" s="5"/>
      <c r="M191" s="64">
        <v>2300000</v>
      </c>
      <c r="N191" s="3" t="s">
        <v>214</v>
      </c>
      <c r="O191" s="14" t="s">
        <v>1757</v>
      </c>
      <c r="P191" s="3"/>
    </row>
    <row r="192" spans="1:16" x14ac:dyDescent="0.25">
      <c r="A192" s="14">
        <v>178</v>
      </c>
      <c r="B192" s="4" t="s">
        <v>432</v>
      </c>
      <c r="C192" s="3" t="s">
        <v>1039</v>
      </c>
      <c r="D192" s="3" t="s">
        <v>199</v>
      </c>
      <c r="E192" s="4" t="s">
        <v>856</v>
      </c>
      <c r="F192" s="4" t="s">
        <v>883</v>
      </c>
      <c r="G192" s="3" t="s">
        <v>815</v>
      </c>
      <c r="H192" s="14" t="s">
        <v>89</v>
      </c>
      <c r="I192" s="20" t="s">
        <v>1006</v>
      </c>
      <c r="J192" s="3" t="s">
        <v>69</v>
      </c>
      <c r="K192" s="3">
        <v>2018</v>
      </c>
      <c r="M192" s="64">
        <v>2300000</v>
      </c>
      <c r="N192" s="3" t="s">
        <v>214</v>
      </c>
      <c r="O192" s="14" t="s">
        <v>1758</v>
      </c>
      <c r="P192" s="3"/>
    </row>
    <row r="193" spans="1:16" x14ac:dyDescent="0.25">
      <c r="A193" s="14">
        <v>179</v>
      </c>
      <c r="B193" s="4" t="s">
        <v>432</v>
      </c>
      <c r="C193" s="3" t="s">
        <v>1039</v>
      </c>
      <c r="D193" s="3" t="s">
        <v>199</v>
      </c>
      <c r="E193" s="4" t="s">
        <v>856</v>
      </c>
      <c r="F193" s="4" t="s">
        <v>883</v>
      </c>
      <c r="G193" s="3" t="s">
        <v>815</v>
      </c>
      <c r="H193" s="14" t="s">
        <v>90</v>
      </c>
      <c r="I193" s="20" t="s">
        <v>1006</v>
      </c>
      <c r="J193" s="3" t="s">
        <v>69</v>
      </c>
      <c r="K193" s="3">
        <v>2018</v>
      </c>
      <c r="M193" s="64">
        <v>2300000</v>
      </c>
      <c r="N193" s="3" t="s">
        <v>214</v>
      </c>
      <c r="O193" s="14" t="s">
        <v>1759</v>
      </c>
      <c r="P193" s="3"/>
    </row>
    <row r="194" spans="1:16" x14ac:dyDescent="0.25">
      <c r="A194" s="14">
        <v>180</v>
      </c>
      <c r="B194" s="4" t="s">
        <v>432</v>
      </c>
      <c r="C194" s="3" t="s">
        <v>1039</v>
      </c>
      <c r="D194" s="3" t="s">
        <v>199</v>
      </c>
      <c r="E194" s="4" t="s">
        <v>856</v>
      </c>
      <c r="F194" s="4" t="s">
        <v>883</v>
      </c>
      <c r="G194" s="3" t="s">
        <v>815</v>
      </c>
      <c r="H194" s="14" t="s">
        <v>91</v>
      </c>
      <c r="I194" s="20" t="s">
        <v>1006</v>
      </c>
      <c r="J194" s="3" t="s">
        <v>69</v>
      </c>
      <c r="K194" s="3">
        <v>2018</v>
      </c>
      <c r="M194" s="64">
        <v>2300000</v>
      </c>
      <c r="N194" s="3" t="s">
        <v>214</v>
      </c>
      <c r="O194" s="14" t="s">
        <v>1760</v>
      </c>
      <c r="P194" s="3"/>
    </row>
    <row r="195" spans="1:16" x14ac:dyDescent="0.25">
      <c r="A195" s="14">
        <v>181</v>
      </c>
      <c r="B195" s="4" t="s">
        <v>432</v>
      </c>
      <c r="C195" s="3" t="s">
        <v>1039</v>
      </c>
      <c r="D195" s="3" t="s">
        <v>199</v>
      </c>
      <c r="E195" s="4" t="s">
        <v>856</v>
      </c>
      <c r="F195" s="4" t="s">
        <v>883</v>
      </c>
      <c r="G195" s="3" t="s">
        <v>815</v>
      </c>
      <c r="H195" s="14" t="s">
        <v>92</v>
      </c>
      <c r="I195" s="20" t="s">
        <v>1006</v>
      </c>
      <c r="J195" s="3" t="s">
        <v>69</v>
      </c>
      <c r="K195" s="3">
        <v>2018</v>
      </c>
      <c r="M195" s="64">
        <v>2300000</v>
      </c>
      <c r="N195" s="3" t="s">
        <v>214</v>
      </c>
      <c r="O195" s="14" t="s">
        <v>1761</v>
      </c>
      <c r="P195" s="3"/>
    </row>
    <row r="196" spans="1:16" x14ac:dyDescent="0.25">
      <c r="A196" s="14">
        <v>182</v>
      </c>
      <c r="B196" s="4" t="s">
        <v>432</v>
      </c>
      <c r="C196" s="3" t="s">
        <v>1039</v>
      </c>
      <c r="D196" s="3" t="s">
        <v>199</v>
      </c>
      <c r="E196" s="4" t="s">
        <v>856</v>
      </c>
      <c r="F196" s="4" t="s">
        <v>883</v>
      </c>
      <c r="G196" s="3" t="s">
        <v>815</v>
      </c>
      <c r="H196" s="14" t="s">
        <v>93</v>
      </c>
      <c r="I196" s="20" t="s">
        <v>1006</v>
      </c>
      <c r="J196" s="3" t="s">
        <v>69</v>
      </c>
      <c r="K196" s="3">
        <v>2018</v>
      </c>
      <c r="M196" s="64">
        <v>2300000</v>
      </c>
      <c r="N196" s="3" t="s">
        <v>214</v>
      </c>
      <c r="O196" s="14" t="s">
        <v>1762</v>
      </c>
      <c r="P196" s="3"/>
    </row>
    <row r="197" spans="1:16" x14ac:dyDescent="0.25">
      <c r="A197" s="14">
        <v>183</v>
      </c>
      <c r="B197" s="4" t="s">
        <v>432</v>
      </c>
      <c r="C197" s="3" t="s">
        <v>1039</v>
      </c>
      <c r="D197" s="3" t="s">
        <v>199</v>
      </c>
      <c r="E197" s="4" t="s">
        <v>856</v>
      </c>
      <c r="F197" s="4" t="s">
        <v>883</v>
      </c>
      <c r="G197" s="3" t="s">
        <v>815</v>
      </c>
      <c r="H197" s="14" t="s">
        <v>94</v>
      </c>
      <c r="I197" s="20" t="s">
        <v>1006</v>
      </c>
      <c r="J197" s="3" t="s">
        <v>69</v>
      </c>
      <c r="K197" s="3">
        <v>2018</v>
      </c>
      <c r="M197" s="64">
        <v>2300000</v>
      </c>
      <c r="N197" s="3" t="s">
        <v>214</v>
      </c>
      <c r="O197" s="14" t="s">
        <v>1763</v>
      </c>
      <c r="P197" s="3"/>
    </row>
    <row r="198" spans="1:16" x14ac:dyDescent="0.25">
      <c r="A198" s="14">
        <v>184</v>
      </c>
      <c r="B198" s="4" t="s">
        <v>432</v>
      </c>
      <c r="C198" s="3" t="s">
        <v>1039</v>
      </c>
      <c r="D198" s="3" t="s">
        <v>199</v>
      </c>
      <c r="E198" s="4" t="s">
        <v>856</v>
      </c>
      <c r="F198" s="32" t="s">
        <v>883</v>
      </c>
      <c r="G198" s="33" t="s">
        <v>815</v>
      </c>
      <c r="H198" s="34" t="s">
        <v>95</v>
      </c>
      <c r="I198" s="46" t="s">
        <v>1006</v>
      </c>
      <c r="J198" s="33" t="s">
        <v>69</v>
      </c>
      <c r="K198" s="33">
        <v>2018</v>
      </c>
      <c r="M198" s="64">
        <v>2300000</v>
      </c>
      <c r="N198" s="3" t="s">
        <v>214</v>
      </c>
      <c r="O198" s="14" t="s">
        <v>1764</v>
      </c>
      <c r="P198" s="3"/>
    </row>
    <row r="199" spans="1:16" x14ac:dyDescent="0.25">
      <c r="A199" s="14">
        <v>185</v>
      </c>
      <c r="B199" s="4" t="s">
        <v>432</v>
      </c>
      <c r="C199" s="3" t="s">
        <v>1039</v>
      </c>
      <c r="D199" s="3" t="s">
        <v>199</v>
      </c>
      <c r="E199" s="4" t="s">
        <v>856</v>
      </c>
      <c r="F199" s="4" t="s">
        <v>883</v>
      </c>
      <c r="G199" s="3" t="s">
        <v>815</v>
      </c>
      <c r="H199" s="14" t="s">
        <v>96</v>
      </c>
      <c r="I199" s="20" t="s">
        <v>1006</v>
      </c>
      <c r="J199" s="3" t="s">
        <v>69</v>
      </c>
      <c r="K199" s="3">
        <v>2018</v>
      </c>
      <c r="L199" s="5"/>
      <c r="M199" s="64">
        <v>2300000</v>
      </c>
      <c r="N199" s="3" t="s">
        <v>214</v>
      </c>
      <c r="O199" s="14" t="s">
        <v>1765</v>
      </c>
      <c r="P199" s="3"/>
    </row>
    <row r="200" spans="1:16" x14ac:dyDescent="0.25">
      <c r="A200" s="14">
        <v>186</v>
      </c>
      <c r="B200" s="32" t="s">
        <v>432</v>
      </c>
      <c r="C200" s="33" t="s">
        <v>1039</v>
      </c>
      <c r="D200" s="33" t="s">
        <v>199</v>
      </c>
      <c r="E200" s="32" t="s">
        <v>960</v>
      </c>
      <c r="F200" s="32" t="s">
        <v>1004</v>
      </c>
      <c r="G200" s="33" t="s">
        <v>928</v>
      </c>
      <c r="H200" s="34" t="s">
        <v>37</v>
      </c>
      <c r="I200" s="46" t="s">
        <v>1010</v>
      </c>
      <c r="J200" s="33" t="s">
        <v>69</v>
      </c>
      <c r="K200" s="33">
        <v>2022</v>
      </c>
      <c r="L200" s="47"/>
      <c r="M200" s="113">
        <v>5980000</v>
      </c>
      <c r="N200" s="33" t="s">
        <v>214</v>
      </c>
      <c r="O200" s="34" t="s">
        <v>1766</v>
      </c>
      <c r="P200" s="33"/>
    </row>
    <row r="201" spans="1:16" x14ac:dyDescent="0.25">
      <c r="A201" s="116"/>
      <c r="B201" s="117"/>
      <c r="C201" s="118"/>
      <c r="D201" s="118"/>
      <c r="E201" s="117"/>
      <c r="F201" s="117"/>
      <c r="G201" s="118"/>
      <c r="H201" s="116"/>
      <c r="I201" s="119"/>
      <c r="J201" s="118"/>
      <c r="K201" s="118"/>
      <c r="L201" s="120"/>
      <c r="M201" s="121"/>
      <c r="N201" s="118"/>
      <c r="O201" s="116"/>
      <c r="P201" s="118"/>
    </row>
    <row r="202" spans="1:16" x14ac:dyDescent="0.25">
      <c r="A202" s="114"/>
      <c r="B202" s="19"/>
      <c r="C202" s="13"/>
      <c r="D202" s="13"/>
      <c r="E202" s="19"/>
      <c r="F202" s="19"/>
      <c r="G202" s="13"/>
      <c r="H202" s="114"/>
      <c r="I202" s="21"/>
      <c r="J202" s="13"/>
      <c r="K202" s="13"/>
      <c r="M202" s="115"/>
      <c r="N202" s="13"/>
      <c r="O202" s="114"/>
      <c r="P202" s="13"/>
    </row>
    <row r="203" spans="1:16" x14ac:dyDescent="0.25">
      <c r="A203" s="114"/>
      <c r="B203" s="19"/>
      <c r="C203" s="13"/>
      <c r="D203" s="13"/>
      <c r="E203" s="19"/>
      <c r="F203" s="19"/>
      <c r="G203" s="13"/>
      <c r="H203" s="114"/>
      <c r="I203" s="21"/>
      <c r="J203" s="13"/>
      <c r="K203" s="13"/>
      <c r="M203" s="115"/>
      <c r="N203" s="13"/>
      <c r="O203" s="114"/>
      <c r="P203" s="13"/>
    </row>
    <row r="204" spans="1:16" x14ac:dyDescent="0.25">
      <c r="A204" s="114"/>
      <c r="B204" s="19"/>
      <c r="C204" s="13"/>
      <c r="D204" s="13"/>
      <c r="E204" s="19"/>
      <c r="F204" s="19"/>
      <c r="G204" s="13"/>
      <c r="H204" s="114"/>
      <c r="I204" s="21"/>
      <c r="J204" s="13"/>
      <c r="K204" s="13"/>
      <c r="M204" s="115"/>
      <c r="N204" s="13"/>
      <c r="O204" s="114"/>
      <c r="P204" s="13"/>
    </row>
    <row r="205" spans="1:16" x14ac:dyDescent="0.25">
      <c r="A205" s="114"/>
      <c r="B205" s="19"/>
      <c r="C205" s="13"/>
      <c r="D205" s="13"/>
      <c r="E205" s="19"/>
      <c r="F205" s="19"/>
      <c r="G205" s="13"/>
      <c r="H205" s="114"/>
      <c r="I205" s="21"/>
      <c r="J205" s="13"/>
      <c r="K205" s="13"/>
      <c r="M205" s="115"/>
      <c r="N205" s="13"/>
      <c r="O205" s="114"/>
      <c r="P205" s="13"/>
    </row>
    <row r="206" spans="1:16" x14ac:dyDescent="0.25">
      <c r="A206" s="114"/>
      <c r="B206" s="19"/>
      <c r="C206" s="13"/>
      <c r="D206" s="13"/>
      <c r="E206" s="19"/>
      <c r="F206" s="19"/>
      <c r="G206" s="13"/>
      <c r="H206" s="114"/>
      <c r="I206" s="21"/>
      <c r="J206" s="13"/>
      <c r="K206" s="13"/>
      <c r="M206" s="115"/>
      <c r="N206" s="13"/>
      <c r="O206" s="114"/>
      <c r="P206" s="13"/>
    </row>
    <row r="207" spans="1:16" x14ac:dyDescent="0.25">
      <c r="A207" s="114"/>
      <c r="B207" s="19"/>
      <c r="C207" s="13"/>
      <c r="D207" s="13"/>
      <c r="E207" s="19"/>
      <c r="F207" s="19"/>
      <c r="G207" s="13"/>
      <c r="H207" s="114"/>
      <c r="I207" s="21"/>
      <c r="J207" s="13"/>
      <c r="K207" s="13"/>
      <c r="M207" s="115"/>
      <c r="N207" s="13"/>
      <c r="O207" s="114"/>
      <c r="P207" s="13"/>
    </row>
    <row r="208" spans="1:16" x14ac:dyDescent="0.25">
      <c r="A208" s="114"/>
      <c r="B208" s="19"/>
      <c r="C208" s="13"/>
      <c r="D208" s="13"/>
      <c r="E208" s="19"/>
      <c r="F208" s="19"/>
      <c r="G208" s="13"/>
      <c r="H208" s="114"/>
      <c r="I208" s="21"/>
      <c r="J208" s="13"/>
      <c r="K208" s="13"/>
      <c r="M208" s="115"/>
      <c r="N208" s="13"/>
      <c r="O208" s="114"/>
      <c r="P208" s="13"/>
    </row>
    <row r="209" spans="1:16" x14ac:dyDescent="0.25">
      <c r="A209" s="114"/>
      <c r="B209" s="19"/>
      <c r="C209" s="13"/>
      <c r="D209" s="13"/>
      <c r="E209" s="19"/>
      <c r="F209" s="19"/>
      <c r="G209" s="13"/>
      <c r="H209" s="114"/>
      <c r="I209" s="21"/>
      <c r="J209" s="13"/>
      <c r="K209" s="13"/>
      <c r="M209" s="115"/>
      <c r="N209" s="13"/>
      <c r="O209" s="114"/>
      <c r="P209" s="13"/>
    </row>
    <row r="210" spans="1:16" x14ac:dyDescent="0.25">
      <c r="A210" s="114"/>
      <c r="B210" s="19"/>
      <c r="C210" s="13"/>
      <c r="D210" s="13"/>
      <c r="E210" s="19"/>
      <c r="F210" s="19"/>
      <c r="G210" s="13"/>
      <c r="H210" s="114"/>
      <c r="I210" s="21"/>
      <c r="J210" s="13"/>
      <c r="K210" s="13"/>
      <c r="M210" s="115"/>
      <c r="N210" s="13"/>
      <c r="O210" s="114"/>
      <c r="P210" s="13"/>
    </row>
    <row r="211" spans="1:16" x14ac:dyDescent="0.25">
      <c r="A211" s="114"/>
      <c r="B211" s="19"/>
      <c r="C211" s="13"/>
      <c r="D211" s="13"/>
      <c r="E211" s="19"/>
      <c r="F211" s="19"/>
      <c r="G211" s="13"/>
      <c r="H211" s="114"/>
      <c r="I211" s="21"/>
      <c r="J211" s="13"/>
      <c r="K211" s="13"/>
      <c r="M211" s="115"/>
      <c r="N211" s="13"/>
      <c r="O211" s="114"/>
      <c r="P211" s="13"/>
    </row>
    <row r="212" spans="1:16" x14ac:dyDescent="0.25">
      <c r="A212" s="114"/>
      <c r="B212" s="19"/>
      <c r="C212" s="13"/>
      <c r="D212" s="13"/>
      <c r="E212" s="19"/>
      <c r="F212" s="19"/>
      <c r="G212" s="13"/>
      <c r="H212" s="114"/>
      <c r="I212" s="21"/>
      <c r="J212" s="13"/>
      <c r="K212" s="13"/>
      <c r="M212" s="115"/>
      <c r="N212" s="13"/>
      <c r="O212" s="114"/>
      <c r="P212" s="13"/>
    </row>
    <row r="213" spans="1:16" x14ac:dyDescent="0.25">
      <c r="A213" s="114"/>
      <c r="B213" s="19"/>
      <c r="C213" s="13"/>
      <c r="D213" s="13"/>
      <c r="E213" s="19"/>
      <c r="F213" s="19"/>
      <c r="G213" s="13"/>
      <c r="H213" s="114"/>
      <c r="I213" s="21"/>
      <c r="J213" s="13"/>
      <c r="K213" s="13"/>
      <c r="M213" s="115"/>
      <c r="N213" s="13"/>
      <c r="O213" s="114"/>
      <c r="P213" s="13"/>
    </row>
    <row r="214" spans="1:16" x14ac:dyDescent="0.25">
      <c r="A214" s="114"/>
      <c r="B214" s="19"/>
      <c r="C214" s="13"/>
      <c r="D214" s="13"/>
      <c r="E214" s="19"/>
      <c r="F214" s="19"/>
      <c r="G214" s="13"/>
      <c r="H214" s="114"/>
      <c r="I214" s="21"/>
      <c r="J214" s="13"/>
      <c r="K214" s="13"/>
      <c r="M214" s="115"/>
      <c r="N214" s="13"/>
      <c r="O214" s="114"/>
      <c r="P214" s="13"/>
    </row>
    <row r="215" spans="1:16" x14ac:dyDescent="0.25">
      <c r="A215" s="114"/>
      <c r="B215" s="19"/>
      <c r="C215" s="13"/>
      <c r="D215" s="13"/>
      <c r="E215" s="19"/>
      <c r="F215" s="19"/>
      <c r="G215" s="13"/>
      <c r="H215" s="114"/>
      <c r="I215" s="21"/>
      <c r="J215" s="13"/>
      <c r="K215" s="13"/>
      <c r="M215" s="115"/>
      <c r="N215" s="13"/>
      <c r="O215" s="114"/>
      <c r="P215" s="13"/>
    </row>
    <row r="216" spans="1:16" x14ac:dyDescent="0.25">
      <c r="A216" s="114"/>
      <c r="B216" s="19"/>
      <c r="C216" s="13"/>
      <c r="D216" s="13"/>
      <c r="E216" s="19"/>
      <c r="F216" s="19"/>
      <c r="G216" s="13"/>
      <c r="H216" s="114"/>
      <c r="I216" s="21"/>
      <c r="J216" s="13"/>
      <c r="K216" s="13"/>
      <c r="M216" s="115"/>
      <c r="N216" s="13"/>
      <c r="O216" s="114"/>
      <c r="P216" s="13"/>
    </row>
    <row r="217" spans="1:16" x14ac:dyDescent="0.25">
      <c r="A217" s="114"/>
      <c r="B217" s="19"/>
      <c r="C217" s="13"/>
      <c r="D217" s="13"/>
      <c r="E217" s="19"/>
      <c r="F217" s="19"/>
      <c r="G217" s="13"/>
      <c r="H217" s="114"/>
      <c r="I217" s="21"/>
      <c r="J217" s="13"/>
      <c r="K217" s="13"/>
      <c r="M217" s="115"/>
      <c r="N217" s="13"/>
      <c r="O217" s="114"/>
      <c r="P217" s="13"/>
    </row>
    <row r="218" spans="1:16" x14ac:dyDescent="0.25">
      <c r="A218" s="114"/>
      <c r="B218" s="19"/>
      <c r="C218" s="13"/>
      <c r="D218" s="13"/>
      <c r="E218" s="19"/>
      <c r="F218" s="19"/>
      <c r="G218" s="13"/>
      <c r="H218" s="114"/>
      <c r="I218" s="21"/>
      <c r="J218" s="13"/>
      <c r="K218" s="13"/>
      <c r="M218" s="115"/>
      <c r="N218" s="13"/>
      <c r="O218" s="114"/>
      <c r="P218" s="13"/>
    </row>
    <row r="219" spans="1:16" x14ac:dyDescent="0.25">
      <c r="A219" s="114"/>
      <c r="B219" s="19"/>
      <c r="C219" s="13"/>
      <c r="D219" s="13"/>
      <c r="E219" s="19"/>
      <c r="F219" s="19"/>
      <c r="G219" s="13"/>
      <c r="H219" s="114"/>
      <c r="I219" s="21"/>
      <c r="J219" s="13"/>
      <c r="K219" s="13"/>
      <c r="M219" s="115"/>
      <c r="N219" s="13"/>
      <c r="O219" s="114"/>
      <c r="P219" s="13"/>
    </row>
    <row r="220" spans="1:16" x14ac:dyDescent="0.25">
      <c r="A220" s="114"/>
      <c r="B220" s="19"/>
      <c r="C220" s="13"/>
      <c r="D220" s="13"/>
      <c r="E220" s="19"/>
      <c r="F220" s="19"/>
      <c r="G220" s="13"/>
      <c r="H220" s="114"/>
      <c r="I220" s="21"/>
      <c r="J220" s="13"/>
      <c r="K220" s="13"/>
      <c r="M220" s="115"/>
      <c r="N220" s="13"/>
      <c r="O220" s="114"/>
      <c r="P220" s="13"/>
    </row>
    <row r="221" spans="1:16" x14ac:dyDescent="0.25">
      <c r="A221" s="114"/>
      <c r="B221" s="19"/>
      <c r="C221" s="13"/>
      <c r="D221" s="13"/>
      <c r="E221" s="19"/>
      <c r="F221" s="19"/>
      <c r="G221" s="13"/>
      <c r="H221" s="114"/>
      <c r="I221" s="21"/>
      <c r="J221" s="13"/>
      <c r="K221" s="13"/>
      <c r="M221" s="115"/>
      <c r="N221" s="13"/>
      <c r="O221" s="114"/>
      <c r="P221" s="13"/>
    </row>
    <row r="222" spans="1:16" x14ac:dyDescent="0.25">
      <c r="A222" s="114"/>
      <c r="B222" s="19"/>
      <c r="C222" s="13"/>
      <c r="D222" s="13"/>
      <c r="E222" s="19"/>
      <c r="F222" s="19"/>
      <c r="G222" s="13"/>
      <c r="H222" s="114"/>
      <c r="I222" s="21"/>
      <c r="J222" s="13"/>
      <c r="K222" s="13"/>
      <c r="M222" s="115"/>
      <c r="N222" s="13"/>
      <c r="O222" s="114"/>
      <c r="P222" s="13"/>
    </row>
    <row r="223" spans="1:16" x14ac:dyDescent="0.25">
      <c r="A223" s="114"/>
      <c r="B223" s="19"/>
      <c r="C223" s="13"/>
      <c r="D223" s="13"/>
      <c r="E223" s="19"/>
      <c r="F223" s="19"/>
      <c r="G223" s="13"/>
      <c r="H223" s="114"/>
      <c r="I223" s="21"/>
      <c r="J223" s="13"/>
      <c r="K223" s="13"/>
      <c r="M223" s="115"/>
      <c r="N223" s="13"/>
      <c r="O223" s="114"/>
      <c r="P223" s="13"/>
    </row>
    <row r="224" spans="1:16" x14ac:dyDescent="0.25">
      <c r="A224" s="114"/>
      <c r="B224" s="19"/>
      <c r="C224" s="13"/>
      <c r="D224" s="13"/>
      <c r="E224" s="19"/>
      <c r="F224" s="19"/>
      <c r="G224" s="13"/>
      <c r="H224" s="114"/>
      <c r="I224" s="21"/>
      <c r="J224" s="13"/>
      <c r="K224" s="13"/>
      <c r="M224" s="115"/>
      <c r="N224" s="13"/>
      <c r="O224" s="114"/>
      <c r="P224" s="13"/>
    </row>
    <row r="225" spans="1:16" x14ac:dyDescent="0.25">
      <c r="A225" s="114"/>
      <c r="B225" s="19"/>
      <c r="C225" s="13"/>
      <c r="D225" s="13"/>
      <c r="E225" s="19"/>
      <c r="F225" s="19"/>
      <c r="G225" s="13"/>
      <c r="H225" s="114"/>
      <c r="I225" s="21"/>
      <c r="J225" s="13"/>
      <c r="K225" s="13"/>
      <c r="M225" s="115"/>
      <c r="N225" s="13"/>
      <c r="O225" s="114"/>
      <c r="P225" s="13"/>
    </row>
    <row r="226" spans="1:16" x14ac:dyDescent="0.25">
      <c r="A226" s="114"/>
      <c r="B226" s="19"/>
      <c r="C226" s="13"/>
      <c r="D226" s="13"/>
      <c r="E226" s="19"/>
      <c r="F226" s="19"/>
      <c r="G226" s="13"/>
      <c r="H226" s="114"/>
      <c r="I226" s="21"/>
      <c r="J226" s="13"/>
      <c r="K226" s="13"/>
      <c r="M226" s="115"/>
      <c r="N226" s="13"/>
      <c r="O226" s="114"/>
      <c r="P226" s="13"/>
    </row>
  </sheetData>
  <sortState xmlns:xlrd2="http://schemas.microsoft.com/office/spreadsheetml/2017/richdata2" ref="A3:P200">
    <sortCondition ref="G2:G200"/>
  </sortState>
  <phoneticPr fontId="6" type="noConversion"/>
  <conditionalFormatting sqref="M3:M226">
    <cfRule type="cellIs" dxfId="23" priority="2" operator="greaterThan">
      <formula>1000000</formula>
    </cfRule>
    <cfRule type="cellIs" dxfId="22" priority="3" operator="equal">
      <formula>"Rp1000000"</formula>
    </cfRule>
    <cfRule type="cellIs" dxfId="21" priority="4" operator="greaterThan">
      <formula>"Rp1000000"</formula>
    </cfRule>
  </conditionalFormatting>
  <conditionalFormatting sqref="O2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3:O20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201:O226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FC9DA5-5ECB-4BCA-A31A-757782113384}">
  <dimension ref="A2:P63"/>
  <sheetViews>
    <sheetView zoomScale="115" zoomScaleNormal="115" workbookViewId="0">
      <pane ySplit="2" topLeftCell="A3" activePane="bottomLeft" state="frozen"/>
      <selection pane="bottomLeft" activeCell="H45" sqref="H45"/>
    </sheetView>
  </sheetViews>
  <sheetFormatPr defaultRowHeight="15" x14ac:dyDescent="0.25"/>
  <cols>
    <col min="1" max="1" width="7.85546875" customWidth="1"/>
    <col min="2" max="2" width="16.85546875" customWidth="1"/>
    <col min="3" max="3" width="11.5703125" customWidth="1"/>
    <col min="4" max="4" width="14.5703125" customWidth="1"/>
    <col min="5" max="5" width="17.7109375" customWidth="1"/>
    <col min="6" max="6" width="66.28515625" customWidth="1"/>
    <col min="7" max="7" width="11.7109375" customWidth="1"/>
    <col min="8" max="8" width="13.28515625" customWidth="1"/>
    <col min="9" max="9" width="31.42578125" customWidth="1"/>
    <col min="10" max="10" width="15.7109375" customWidth="1"/>
    <col min="11" max="11" width="13.42578125" customWidth="1"/>
    <col min="12" max="12" width="12.7109375" customWidth="1"/>
    <col min="13" max="13" width="24.42578125" customWidth="1"/>
    <col min="14" max="14" width="21" customWidth="1"/>
    <col min="15" max="15" width="25.5703125" customWidth="1"/>
    <col min="16" max="16" width="11.5703125" customWidth="1"/>
  </cols>
  <sheetData>
    <row r="2" spans="1:16" ht="30" x14ac:dyDescent="0.25">
      <c r="A2" s="110" t="s">
        <v>31</v>
      </c>
      <c r="B2" s="110" t="s">
        <v>975</v>
      </c>
      <c r="C2" s="111" t="s">
        <v>1044</v>
      </c>
      <c r="D2" s="111" t="s">
        <v>976</v>
      </c>
      <c r="E2" s="110" t="s">
        <v>917</v>
      </c>
      <c r="F2" s="110" t="s">
        <v>974</v>
      </c>
      <c r="G2" s="111" t="s">
        <v>373</v>
      </c>
      <c r="H2" s="111" t="s">
        <v>32</v>
      </c>
      <c r="I2" s="111" t="s">
        <v>934</v>
      </c>
      <c r="J2" s="111" t="s">
        <v>935</v>
      </c>
      <c r="K2" s="123" t="s">
        <v>1898</v>
      </c>
      <c r="L2" s="123" t="s">
        <v>1899</v>
      </c>
      <c r="M2" s="112" t="s">
        <v>1045</v>
      </c>
      <c r="N2" s="110" t="s">
        <v>213</v>
      </c>
      <c r="O2" s="110" t="s">
        <v>34</v>
      </c>
      <c r="P2" s="110" t="s">
        <v>35</v>
      </c>
    </row>
    <row r="3" spans="1:16" x14ac:dyDescent="0.25">
      <c r="A3" s="14">
        <v>1</v>
      </c>
      <c r="B3" s="4" t="s">
        <v>432</v>
      </c>
      <c r="C3" s="3" t="s">
        <v>1039</v>
      </c>
      <c r="D3" s="3" t="s">
        <v>215</v>
      </c>
      <c r="E3" s="4" t="s">
        <v>228</v>
      </c>
      <c r="F3" s="4" t="s">
        <v>851</v>
      </c>
      <c r="G3" s="3" t="s">
        <v>312</v>
      </c>
      <c r="H3" s="14" t="s">
        <v>37</v>
      </c>
      <c r="I3" s="3" t="s">
        <v>67</v>
      </c>
      <c r="J3" s="3" t="s">
        <v>69</v>
      </c>
      <c r="K3" s="3">
        <v>2021</v>
      </c>
      <c r="L3" s="14"/>
      <c r="M3" s="64">
        <v>9200000</v>
      </c>
      <c r="N3" s="3" t="s">
        <v>214</v>
      </c>
      <c r="O3" s="14" t="s">
        <v>1776</v>
      </c>
      <c r="P3" s="3"/>
    </row>
    <row r="4" spans="1:16" x14ac:dyDescent="0.25">
      <c r="A4" s="14">
        <v>2</v>
      </c>
      <c r="B4" s="4" t="s">
        <v>432</v>
      </c>
      <c r="C4" s="3" t="s">
        <v>1039</v>
      </c>
      <c r="D4" s="3" t="s">
        <v>215</v>
      </c>
      <c r="E4" s="4" t="s">
        <v>228</v>
      </c>
      <c r="F4" s="4" t="s">
        <v>851</v>
      </c>
      <c r="G4" s="3" t="s">
        <v>312</v>
      </c>
      <c r="H4" s="14" t="s">
        <v>38</v>
      </c>
      <c r="I4" s="3" t="s">
        <v>67</v>
      </c>
      <c r="J4" s="3" t="s">
        <v>69</v>
      </c>
      <c r="K4" s="3">
        <v>2021</v>
      </c>
      <c r="L4" s="14"/>
      <c r="M4" s="64">
        <v>9200000</v>
      </c>
      <c r="N4" s="3" t="s">
        <v>214</v>
      </c>
      <c r="O4" s="14" t="s">
        <v>1777</v>
      </c>
      <c r="P4" s="3"/>
    </row>
    <row r="5" spans="1:16" x14ac:dyDescent="0.25">
      <c r="A5" s="14">
        <v>3</v>
      </c>
      <c r="B5" s="4" t="s">
        <v>432</v>
      </c>
      <c r="C5" s="3" t="s">
        <v>1039</v>
      </c>
      <c r="D5" s="3" t="s">
        <v>215</v>
      </c>
      <c r="E5" s="4" t="s">
        <v>228</v>
      </c>
      <c r="F5" s="4" t="s">
        <v>851</v>
      </c>
      <c r="G5" s="3" t="s">
        <v>312</v>
      </c>
      <c r="H5" s="14" t="s">
        <v>39</v>
      </c>
      <c r="I5" s="3" t="s">
        <v>67</v>
      </c>
      <c r="J5" s="3" t="s">
        <v>69</v>
      </c>
      <c r="K5" s="3">
        <v>2021</v>
      </c>
      <c r="L5" s="14"/>
      <c r="M5" s="64">
        <v>9200000</v>
      </c>
      <c r="N5" s="3" t="s">
        <v>214</v>
      </c>
      <c r="O5" s="14" t="s">
        <v>1778</v>
      </c>
      <c r="P5" s="3"/>
    </row>
    <row r="6" spans="1:16" x14ac:dyDescent="0.25">
      <c r="A6" s="14">
        <v>4</v>
      </c>
      <c r="B6" s="4" t="s">
        <v>432</v>
      </c>
      <c r="C6" s="3" t="s">
        <v>1039</v>
      </c>
      <c r="D6" s="3" t="s">
        <v>215</v>
      </c>
      <c r="E6" s="4" t="s">
        <v>228</v>
      </c>
      <c r="F6" s="4" t="s">
        <v>851</v>
      </c>
      <c r="G6" s="3" t="s">
        <v>312</v>
      </c>
      <c r="H6" s="14" t="s">
        <v>40</v>
      </c>
      <c r="I6" s="3" t="s">
        <v>67</v>
      </c>
      <c r="J6" s="3" t="s">
        <v>69</v>
      </c>
      <c r="K6" s="3">
        <v>2021</v>
      </c>
      <c r="L6" s="14"/>
      <c r="M6" s="64">
        <v>9200000</v>
      </c>
      <c r="N6" s="3" t="s">
        <v>214</v>
      </c>
      <c r="O6" s="14" t="s">
        <v>1779</v>
      </c>
      <c r="P6" s="3"/>
    </row>
    <row r="7" spans="1:16" x14ac:dyDescent="0.25">
      <c r="A7" s="14">
        <v>5</v>
      </c>
      <c r="B7" s="4" t="s">
        <v>432</v>
      </c>
      <c r="C7" s="3" t="s">
        <v>1039</v>
      </c>
      <c r="D7" s="3" t="s">
        <v>215</v>
      </c>
      <c r="E7" s="4" t="s">
        <v>228</v>
      </c>
      <c r="F7" s="4" t="s">
        <v>851</v>
      </c>
      <c r="G7" s="3" t="s">
        <v>312</v>
      </c>
      <c r="H7" s="14" t="s">
        <v>41</v>
      </c>
      <c r="I7" s="3" t="s">
        <v>67</v>
      </c>
      <c r="J7" s="3" t="s">
        <v>69</v>
      </c>
      <c r="K7" s="3">
        <v>2021</v>
      </c>
      <c r="L7" s="14"/>
      <c r="M7" s="64">
        <v>9200000</v>
      </c>
      <c r="N7" s="3" t="s">
        <v>214</v>
      </c>
      <c r="O7" s="14" t="s">
        <v>1780</v>
      </c>
      <c r="P7" s="3"/>
    </row>
    <row r="8" spans="1:16" x14ac:dyDescent="0.25">
      <c r="A8" s="14">
        <v>6</v>
      </c>
      <c r="B8" s="4" t="s">
        <v>432</v>
      </c>
      <c r="C8" s="3" t="s">
        <v>1039</v>
      </c>
      <c r="D8" s="3" t="s">
        <v>215</v>
      </c>
      <c r="E8" s="4" t="s">
        <v>228</v>
      </c>
      <c r="F8" s="4" t="s">
        <v>851</v>
      </c>
      <c r="G8" s="3" t="s">
        <v>312</v>
      </c>
      <c r="H8" s="14" t="s">
        <v>42</v>
      </c>
      <c r="I8" s="3" t="s">
        <v>211</v>
      </c>
      <c r="J8" s="3" t="s">
        <v>69</v>
      </c>
      <c r="K8" s="3">
        <v>2021</v>
      </c>
      <c r="L8" s="5"/>
      <c r="M8" s="64">
        <v>9200000</v>
      </c>
      <c r="N8" s="3" t="s">
        <v>214</v>
      </c>
      <c r="O8" s="14" t="s">
        <v>1781</v>
      </c>
      <c r="P8" s="3"/>
    </row>
    <row r="9" spans="1:16" x14ac:dyDescent="0.25">
      <c r="A9" s="14">
        <v>7</v>
      </c>
      <c r="B9" s="4" t="s">
        <v>432</v>
      </c>
      <c r="C9" s="3" t="s">
        <v>1039</v>
      </c>
      <c r="D9" s="3" t="s">
        <v>215</v>
      </c>
      <c r="E9" s="4" t="s">
        <v>228</v>
      </c>
      <c r="F9" s="4" t="s">
        <v>851</v>
      </c>
      <c r="G9" s="3" t="s">
        <v>312</v>
      </c>
      <c r="H9" s="14" t="s">
        <v>43</v>
      </c>
      <c r="I9" s="20" t="s">
        <v>904</v>
      </c>
      <c r="J9" s="3" t="s">
        <v>69</v>
      </c>
      <c r="K9" s="3">
        <v>2021</v>
      </c>
      <c r="L9" s="5"/>
      <c r="M9" s="64">
        <v>9200000</v>
      </c>
      <c r="N9" s="3" t="s">
        <v>214</v>
      </c>
      <c r="O9" s="14" t="s">
        <v>1782</v>
      </c>
      <c r="P9" s="3"/>
    </row>
    <row r="10" spans="1:16" x14ac:dyDescent="0.25">
      <c r="A10" s="14">
        <v>8</v>
      </c>
      <c r="B10" s="4" t="s">
        <v>432</v>
      </c>
      <c r="C10" s="3" t="s">
        <v>1039</v>
      </c>
      <c r="D10" s="3" t="s">
        <v>215</v>
      </c>
      <c r="E10" s="4" t="s">
        <v>228</v>
      </c>
      <c r="F10" s="4" t="s">
        <v>851</v>
      </c>
      <c r="G10" s="3" t="s">
        <v>312</v>
      </c>
      <c r="H10" s="14" t="s">
        <v>44</v>
      </c>
      <c r="I10" s="20" t="s">
        <v>1022</v>
      </c>
      <c r="J10" s="3" t="s">
        <v>69</v>
      </c>
      <c r="K10" s="3">
        <v>2021</v>
      </c>
      <c r="L10" s="5"/>
      <c r="M10" s="64">
        <v>9200000</v>
      </c>
      <c r="N10" s="3" t="s">
        <v>214</v>
      </c>
      <c r="O10" s="14" t="s">
        <v>1783</v>
      </c>
      <c r="P10" s="3"/>
    </row>
    <row r="11" spans="1:16" x14ac:dyDescent="0.25">
      <c r="A11" s="14">
        <v>9</v>
      </c>
      <c r="B11" s="4" t="s">
        <v>432</v>
      </c>
      <c r="C11" s="3" t="s">
        <v>1039</v>
      </c>
      <c r="D11" s="3" t="s">
        <v>215</v>
      </c>
      <c r="E11" s="4" t="s">
        <v>228</v>
      </c>
      <c r="F11" s="4" t="s">
        <v>851</v>
      </c>
      <c r="G11" s="3" t="s">
        <v>312</v>
      </c>
      <c r="H11" s="14" t="s">
        <v>45</v>
      </c>
      <c r="I11" s="20" t="s">
        <v>1022</v>
      </c>
      <c r="J11" s="3" t="s">
        <v>69</v>
      </c>
      <c r="K11" s="3">
        <v>2021</v>
      </c>
      <c r="L11" s="5"/>
      <c r="M11" s="64">
        <v>9200000</v>
      </c>
      <c r="N11" s="3" t="s">
        <v>214</v>
      </c>
      <c r="O11" s="14" t="s">
        <v>1784</v>
      </c>
      <c r="P11" s="3"/>
    </row>
    <row r="12" spans="1:16" x14ac:dyDescent="0.25">
      <c r="A12" s="14">
        <v>10</v>
      </c>
      <c r="B12" s="4" t="s">
        <v>432</v>
      </c>
      <c r="C12" s="3" t="s">
        <v>1039</v>
      </c>
      <c r="D12" s="3" t="s">
        <v>215</v>
      </c>
      <c r="E12" s="4" t="s">
        <v>228</v>
      </c>
      <c r="F12" s="4" t="s">
        <v>851</v>
      </c>
      <c r="G12" s="3" t="s">
        <v>312</v>
      </c>
      <c r="H12" s="14" t="s">
        <v>46</v>
      </c>
      <c r="I12" s="20" t="s">
        <v>1022</v>
      </c>
      <c r="J12" s="3" t="s">
        <v>69</v>
      </c>
      <c r="K12" s="3">
        <v>2021</v>
      </c>
      <c r="L12" s="5"/>
      <c r="M12" s="64">
        <v>9200000</v>
      </c>
      <c r="N12" s="3" t="s">
        <v>214</v>
      </c>
      <c r="O12" s="14" t="s">
        <v>1785</v>
      </c>
      <c r="P12" s="3"/>
    </row>
    <row r="13" spans="1:16" x14ac:dyDescent="0.25">
      <c r="A13" s="14">
        <v>11</v>
      </c>
      <c r="B13" s="4" t="s">
        <v>432</v>
      </c>
      <c r="C13" s="3" t="s">
        <v>1039</v>
      </c>
      <c r="D13" s="3" t="s">
        <v>215</v>
      </c>
      <c r="E13" s="4" t="s">
        <v>229</v>
      </c>
      <c r="F13" s="4" t="s">
        <v>851</v>
      </c>
      <c r="G13" s="3" t="s">
        <v>311</v>
      </c>
      <c r="H13" s="14" t="s">
        <v>37</v>
      </c>
      <c r="I13" s="20" t="s">
        <v>1022</v>
      </c>
      <c r="J13" s="3" t="s">
        <v>69</v>
      </c>
      <c r="K13" s="3">
        <v>2019</v>
      </c>
      <c r="L13" s="5"/>
      <c r="M13" s="64">
        <v>6300000</v>
      </c>
      <c r="N13" s="3" t="s">
        <v>214</v>
      </c>
      <c r="O13" s="14" t="s">
        <v>1786</v>
      </c>
      <c r="P13" s="3"/>
    </row>
    <row r="14" spans="1:16" x14ac:dyDescent="0.25">
      <c r="A14" s="14">
        <v>12</v>
      </c>
      <c r="B14" s="4" t="s">
        <v>432</v>
      </c>
      <c r="C14" s="3" t="s">
        <v>1039</v>
      </c>
      <c r="D14" s="3" t="s">
        <v>215</v>
      </c>
      <c r="E14" s="4" t="s">
        <v>228</v>
      </c>
      <c r="F14" s="4" t="s">
        <v>851</v>
      </c>
      <c r="G14" s="3" t="s">
        <v>312</v>
      </c>
      <c r="H14" s="14" t="s">
        <v>47</v>
      </c>
      <c r="I14" s="20" t="s">
        <v>441</v>
      </c>
      <c r="J14" s="3" t="s">
        <v>69</v>
      </c>
      <c r="K14" s="3">
        <v>2021</v>
      </c>
      <c r="L14" s="5"/>
      <c r="M14" s="64">
        <v>9200000</v>
      </c>
      <c r="N14" s="3" t="s">
        <v>214</v>
      </c>
      <c r="O14" s="14" t="s">
        <v>1787</v>
      </c>
      <c r="P14" s="3"/>
    </row>
    <row r="15" spans="1:16" x14ac:dyDescent="0.25">
      <c r="A15" s="14">
        <v>13</v>
      </c>
      <c r="B15" s="4" t="s">
        <v>432</v>
      </c>
      <c r="C15" s="3" t="s">
        <v>1039</v>
      </c>
      <c r="D15" s="3" t="s">
        <v>215</v>
      </c>
      <c r="E15" s="4" t="s">
        <v>228</v>
      </c>
      <c r="F15" s="4" t="s">
        <v>851</v>
      </c>
      <c r="G15" s="3" t="s">
        <v>312</v>
      </c>
      <c r="H15" s="14" t="s">
        <v>48</v>
      </c>
      <c r="I15" s="20" t="s">
        <v>449</v>
      </c>
      <c r="J15" s="3" t="s">
        <v>69</v>
      </c>
      <c r="K15" s="3">
        <v>2021</v>
      </c>
      <c r="L15" s="5"/>
      <c r="M15" s="64">
        <v>9200000</v>
      </c>
      <c r="N15" s="3" t="s">
        <v>214</v>
      </c>
      <c r="O15" s="14" t="s">
        <v>1788</v>
      </c>
      <c r="P15" s="3"/>
    </row>
    <row r="16" spans="1:16" x14ac:dyDescent="0.25">
      <c r="A16" s="14">
        <v>14</v>
      </c>
      <c r="B16" s="4" t="s">
        <v>432</v>
      </c>
      <c r="C16" s="3" t="s">
        <v>1039</v>
      </c>
      <c r="D16" s="3" t="s">
        <v>215</v>
      </c>
      <c r="E16" s="4" t="s">
        <v>229</v>
      </c>
      <c r="F16" s="4" t="s">
        <v>919</v>
      </c>
      <c r="G16" s="3" t="s">
        <v>825</v>
      </c>
      <c r="H16" s="14" t="s">
        <v>38</v>
      </c>
      <c r="I16" s="20" t="s">
        <v>450</v>
      </c>
      <c r="J16" s="3" t="s">
        <v>69</v>
      </c>
      <c r="K16" s="3">
        <v>2019</v>
      </c>
      <c r="L16" s="5"/>
      <c r="M16" s="64">
        <v>6500000</v>
      </c>
      <c r="N16" s="3" t="s">
        <v>214</v>
      </c>
      <c r="O16" s="14" t="s">
        <v>1789</v>
      </c>
      <c r="P16" s="3"/>
    </row>
    <row r="17" spans="1:16" x14ac:dyDescent="0.25">
      <c r="A17" s="14">
        <v>15</v>
      </c>
      <c r="B17" s="4" t="s">
        <v>432</v>
      </c>
      <c r="C17" s="3" t="s">
        <v>1039</v>
      </c>
      <c r="D17" s="3" t="s">
        <v>215</v>
      </c>
      <c r="E17" s="4" t="s">
        <v>228</v>
      </c>
      <c r="F17" s="4" t="s">
        <v>851</v>
      </c>
      <c r="G17" s="3" t="s">
        <v>312</v>
      </c>
      <c r="H17" s="14" t="s">
        <v>49</v>
      </c>
      <c r="I17" s="20" t="s">
        <v>980</v>
      </c>
      <c r="J17" s="3" t="s">
        <v>69</v>
      </c>
      <c r="K17" s="3">
        <v>2021</v>
      </c>
      <c r="L17" s="5"/>
      <c r="M17" s="64">
        <v>9200000</v>
      </c>
      <c r="N17" s="3" t="s">
        <v>214</v>
      </c>
      <c r="O17" s="14" t="s">
        <v>1790</v>
      </c>
      <c r="P17" s="3"/>
    </row>
    <row r="18" spans="1:16" x14ac:dyDescent="0.25">
      <c r="A18" s="14">
        <v>16</v>
      </c>
      <c r="B18" s="4" t="s">
        <v>432</v>
      </c>
      <c r="C18" s="3" t="s">
        <v>1039</v>
      </c>
      <c r="D18" s="3" t="s">
        <v>215</v>
      </c>
      <c r="E18" s="4" t="s">
        <v>228</v>
      </c>
      <c r="F18" s="4" t="s">
        <v>851</v>
      </c>
      <c r="G18" s="3" t="s">
        <v>312</v>
      </c>
      <c r="H18" s="14" t="s">
        <v>50</v>
      </c>
      <c r="I18" s="20" t="s">
        <v>981</v>
      </c>
      <c r="J18" s="3" t="s">
        <v>69</v>
      </c>
      <c r="K18" s="3">
        <v>2021</v>
      </c>
      <c r="L18" s="5"/>
      <c r="M18" s="64">
        <v>9200000</v>
      </c>
      <c r="N18" s="3" t="s">
        <v>214</v>
      </c>
      <c r="O18" s="14" t="s">
        <v>1791</v>
      </c>
      <c r="P18" s="3"/>
    </row>
    <row r="19" spans="1:16" x14ac:dyDescent="0.25">
      <c r="A19" s="14">
        <v>17</v>
      </c>
      <c r="B19" s="4" t="s">
        <v>432</v>
      </c>
      <c r="C19" s="3" t="s">
        <v>1039</v>
      </c>
      <c r="D19" s="3" t="s">
        <v>215</v>
      </c>
      <c r="E19" s="4" t="s">
        <v>228</v>
      </c>
      <c r="F19" s="4" t="s">
        <v>851</v>
      </c>
      <c r="G19" s="3" t="s">
        <v>312</v>
      </c>
      <c r="H19" s="14" t="s">
        <v>51</v>
      </c>
      <c r="I19" s="20" t="s">
        <v>982</v>
      </c>
      <c r="J19" s="3" t="s">
        <v>69</v>
      </c>
      <c r="K19" s="3">
        <v>2021</v>
      </c>
      <c r="L19" s="5"/>
      <c r="M19" s="64">
        <v>9200000</v>
      </c>
      <c r="N19" s="3" t="s">
        <v>214</v>
      </c>
      <c r="O19" s="14" t="s">
        <v>1792</v>
      </c>
      <c r="P19" s="3"/>
    </row>
    <row r="20" spans="1:16" x14ac:dyDescent="0.25">
      <c r="A20" s="14">
        <v>18</v>
      </c>
      <c r="B20" s="4" t="s">
        <v>432</v>
      </c>
      <c r="C20" s="3" t="s">
        <v>1039</v>
      </c>
      <c r="D20" s="3" t="s">
        <v>215</v>
      </c>
      <c r="E20" s="4" t="s">
        <v>228</v>
      </c>
      <c r="F20" s="4" t="s">
        <v>851</v>
      </c>
      <c r="G20" s="3" t="s">
        <v>312</v>
      </c>
      <c r="H20" s="14" t="s">
        <v>52</v>
      </c>
      <c r="I20" s="20" t="s">
        <v>982</v>
      </c>
      <c r="J20" s="3" t="s">
        <v>69</v>
      </c>
      <c r="K20" s="3">
        <v>2021</v>
      </c>
      <c r="L20" s="5"/>
      <c r="M20" s="64">
        <v>9200000</v>
      </c>
      <c r="N20" s="3" t="s">
        <v>214</v>
      </c>
      <c r="O20" s="14" t="s">
        <v>1793</v>
      </c>
      <c r="P20" s="3"/>
    </row>
    <row r="21" spans="1:16" x14ac:dyDescent="0.25">
      <c r="A21" s="14">
        <v>19</v>
      </c>
      <c r="B21" s="4" t="s">
        <v>432</v>
      </c>
      <c r="C21" s="3" t="s">
        <v>1039</v>
      </c>
      <c r="D21" s="3" t="s">
        <v>215</v>
      </c>
      <c r="E21" s="4" t="s">
        <v>228</v>
      </c>
      <c r="F21" s="4" t="s">
        <v>851</v>
      </c>
      <c r="G21" s="3" t="s">
        <v>312</v>
      </c>
      <c r="H21" s="14" t="s">
        <v>53</v>
      </c>
      <c r="I21" s="20" t="s">
        <v>982</v>
      </c>
      <c r="J21" s="3" t="s">
        <v>69</v>
      </c>
      <c r="K21" s="3">
        <v>2021</v>
      </c>
      <c r="L21" s="5"/>
      <c r="M21" s="64">
        <v>9200000</v>
      </c>
      <c r="N21" s="3" t="s">
        <v>214</v>
      </c>
      <c r="O21" s="14" t="s">
        <v>1794</v>
      </c>
      <c r="P21" s="3"/>
    </row>
    <row r="22" spans="1:16" x14ac:dyDescent="0.25">
      <c r="A22" s="14">
        <v>20</v>
      </c>
      <c r="B22" s="4" t="s">
        <v>432</v>
      </c>
      <c r="C22" s="3" t="s">
        <v>1039</v>
      </c>
      <c r="D22" s="3" t="s">
        <v>215</v>
      </c>
      <c r="E22" s="4" t="s">
        <v>924</v>
      </c>
      <c r="F22" s="4" t="s">
        <v>923</v>
      </c>
      <c r="G22" s="3" t="s">
        <v>820</v>
      </c>
      <c r="H22" s="14" t="s">
        <v>37</v>
      </c>
      <c r="I22" s="20" t="s">
        <v>990</v>
      </c>
      <c r="J22" s="3" t="s">
        <v>69</v>
      </c>
      <c r="K22" s="3">
        <v>2021</v>
      </c>
      <c r="L22" s="5"/>
      <c r="M22" s="64">
        <v>28500000</v>
      </c>
      <c r="N22" s="36" t="s">
        <v>214</v>
      </c>
      <c r="O22" s="14" t="s">
        <v>1795</v>
      </c>
      <c r="P22" s="3"/>
    </row>
    <row r="23" spans="1:16" x14ac:dyDescent="0.25">
      <c r="A23" s="14">
        <v>21</v>
      </c>
      <c r="B23" s="4" t="s">
        <v>432</v>
      </c>
      <c r="C23" s="3" t="s">
        <v>1039</v>
      </c>
      <c r="D23" s="3" t="s">
        <v>215</v>
      </c>
      <c r="E23" s="4" t="s">
        <v>228</v>
      </c>
      <c r="F23" s="35" t="s">
        <v>851</v>
      </c>
      <c r="G23" s="3" t="s">
        <v>312</v>
      </c>
      <c r="H23" s="14" t="s">
        <v>54</v>
      </c>
      <c r="I23" s="20" t="s">
        <v>437</v>
      </c>
      <c r="J23" s="3" t="s">
        <v>69</v>
      </c>
      <c r="K23" s="3">
        <v>2021</v>
      </c>
      <c r="L23" s="39"/>
      <c r="M23" s="64">
        <v>9200000</v>
      </c>
      <c r="N23" s="36" t="s">
        <v>214</v>
      </c>
      <c r="O23" s="14" t="s">
        <v>1796</v>
      </c>
      <c r="P23" s="36"/>
    </row>
    <row r="24" spans="1:16" x14ac:dyDescent="0.25">
      <c r="A24" s="14">
        <v>22</v>
      </c>
      <c r="B24" s="4" t="s">
        <v>432</v>
      </c>
      <c r="C24" s="3" t="s">
        <v>1039</v>
      </c>
      <c r="D24" s="3" t="s">
        <v>215</v>
      </c>
      <c r="E24" s="4" t="s">
        <v>228</v>
      </c>
      <c r="F24" s="35" t="s">
        <v>851</v>
      </c>
      <c r="G24" s="3" t="s">
        <v>312</v>
      </c>
      <c r="H24" s="14" t="s">
        <v>55</v>
      </c>
      <c r="I24" s="20" t="s">
        <v>437</v>
      </c>
      <c r="J24" s="3" t="s">
        <v>69</v>
      </c>
      <c r="K24" s="3">
        <v>2021</v>
      </c>
      <c r="L24" s="5"/>
      <c r="M24" s="64">
        <v>9200000</v>
      </c>
      <c r="N24" s="36" t="s">
        <v>214</v>
      </c>
      <c r="O24" s="14" t="s">
        <v>1797</v>
      </c>
      <c r="P24" s="3"/>
    </row>
    <row r="25" spans="1:16" x14ac:dyDescent="0.25">
      <c r="A25" s="14">
        <v>23</v>
      </c>
      <c r="B25" s="4" t="s">
        <v>432</v>
      </c>
      <c r="C25" s="3" t="s">
        <v>1039</v>
      </c>
      <c r="D25" s="3" t="s">
        <v>215</v>
      </c>
      <c r="E25" s="4" t="s">
        <v>228</v>
      </c>
      <c r="F25" s="35" t="s">
        <v>851</v>
      </c>
      <c r="G25" s="3" t="s">
        <v>312</v>
      </c>
      <c r="H25" s="14" t="s">
        <v>56</v>
      </c>
      <c r="I25" s="20" t="s">
        <v>437</v>
      </c>
      <c r="J25" s="3" t="s">
        <v>69</v>
      </c>
      <c r="K25" s="3">
        <v>2021</v>
      </c>
      <c r="L25" s="5"/>
      <c r="M25" s="64">
        <v>9200000</v>
      </c>
      <c r="N25" s="36" t="s">
        <v>214</v>
      </c>
      <c r="O25" s="14" t="s">
        <v>1798</v>
      </c>
      <c r="P25" s="3"/>
    </row>
    <row r="26" spans="1:16" x14ac:dyDescent="0.25">
      <c r="A26" s="14">
        <v>24</v>
      </c>
      <c r="B26" s="4" t="s">
        <v>432</v>
      </c>
      <c r="C26" s="3" t="s">
        <v>1039</v>
      </c>
      <c r="D26" s="3" t="s">
        <v>215</v>
      </c>
      <c r="E26" s="4" t="s">
        <v>228</v>
      </c>
      <c r="F26" s="35" t="s">
        <v>851</v>
      </c>
      <c r="G26" s="3" t="s">
        <v>312</v>
      </c>
      <c r="H26" s="14" t="s">
        <v>57</v>
      </c>
      <c r="I26" s="3" t="s">
        <v>205</v>
      </c>
      <c r="J26" s="3" t="s">
        <v>69</v>
      </c>
      <c r="K26" s="3">
        <v>2021</v>
      </c>
      <c r="L26" s="5"/>
      <c r="M26" s="64">
        <v>9200000</v>
      </c>
      <c r="N26" s="36" t="s">
        <v>214</v>
      </c>
      <c r="O26" s="14" t="s">
        <v>1799</v>
      </c>
      <c r="P26" s="3"/>
    </row>
    <row r="27" spans="1:16" x14ac:dyDescent="0.25">
      <c r="A27" s="14">
        <v>25</v>
      </c>
      <c r="B27" s="4" t="s">
        <v>432</v>
      </c>
      <c r="C27" s="3" t="s">
        <v>1039</v>
      </c>
      <c r="D27" s="3" t="s">
        <v>215</v>
      </c>
      <c r="E27" s="4" t="s">
        <v>228</v>
      </c>
      <c r="F27" s="35" t="s">
        <v>851</v>
      </c>
      <c r="G27" s="3" t="s">
        <v>312</v>
      </c>
      <c r="H27" s="14" t="s">
        <v>58</v>
      </c>
      <c r="I27" s="3" t="s">
        <v>205</v>
      </c>
      <c r="J27" s="3" t="s">
        <v>69</v>
      </c>
      <c r="K27" s="3">
        <v>2019</v>
      </c>
      <c r="L27" s="5"/>
      <c r="M27" s="64">
        <v>9200000</v>
      </c>
      <c r="N27" s="36" t="s">
        <v>214</v>
      </c>
      <c r="O27" s="14" t="s">
        <v>1800</v>
      </c>
      <c r="P27" s="3"/>
    </row>
    <row r="28" spans="1:16" x14ac:dyDescent="0.25">
      <c r="A28" s="14">
        <v>26</v>
      </c>
      <c r="B28" s="35" t="s">
        <v>432</v>
      </c>
      <c r="C28" s="3" t="s">
        <v>1039</v>
      </c>
      <c r="D28" s="36" t="s">
        <v>215</v>
      </c>
      <c r="E28" s="35" t="s">
        <v>229</v>
      </c>
      <c r="F28" s="35" t="s">
        <v>851</v>
      </c>
      <c r="G28" s="36" t="s">
        <v>311</v>
      </c>
      <c r="H28" s="37" t="s">
        <v>39</v>
      </c>
      <c r="I28" s="36" t="s">
        <v>205</v>
      </c>
      <c r="J28" s="3" t="s">
        <v>69</v>
      </c>
      <c r="K28" s="3">
        <v>2019</v>
      </c>
      <c r="L28" s="39"/>
      <c r="M28" s="64">
        <v>6300000</v>
      </c>
      <c r="N28" s="36" t="s">
        <v>214</v>
      </c>
      <c r="O28" s="14" t="s">
        <v>1801</v>
      </c>
      <c r="P28" s="36"/>
    </row>
    <row r="29" spans="1:16" x14ac:dyDescent="0.25">
      <c r="A29" s="14">
        <v>27</v>
      </c>
      <c r="B29" s="4" t="s">
        <v>432</v>
      </c>
      <c r="C29" s="3" t="s">
        <v>1039</v>
      </c>
      <c r="D29" s="3" t="s">
        <v>215</v>
      </c>
      <c r="E29" s="4" t="s">
        <v>228</v>
      </c>
      <c r="F29" s="35" t="s">
        <v>851</v>
      </c>
      <c r="G29" s="3" t="s">
        <v>312</v>
      </c>
      <c r="H29" s="14" t="s">
        <v>59</v>
      </c>
      <c r="I29" s="20" t="s">
        <v>977</v>
      </c>
      <c r="J29" s="3" t="s">
        <v>69</v>
      </c>
      <c r="K29" s="3">
        <v>2019</v>
      </c>
      <c r="L29" s="5"/>
      <c r="M29" s="64">
        <v>9200000</v>
      </c>
      <c r="N29" s="36" t="s">
        <v>214</v>
      </c>
      <c r="O29" s="14" t="s">
        <v>1802</v>
      </c>
      <c r="P29" s="3"/>
    </row>
    <row r="30" spans="1:16" x14ac:dyDescent="0.25">
      <c r="A30" s="14">
        <v>28</v>
      </c>
      <c r="B30" s="4" t="s">
        <v>432</v>
      </c>
      <c r="C30" s="3" t="s">
        <v>1039</v>
      </c>
      <c r="D30" s="3" t="s">
        <v>215</v>
      </c>
      <c r="E30" s="4" t="s">
        <v>228</v>
      </c>
      <c r="F30" s="35" t="s">
        <v>851</v>
      </c>
      <c r="G30" s="3" t="s">
        <v>312</v>
      </c>
      <c r="H30" s="14" t="s">
        <v>60</v>
      </c>
      <c r="I30" s="20" t="s">
        <v>977</v>
      </c>
      <c r="J30" s="3" t="s">
        <v>69</v>
      </c>
      <c r="K30" s="3">
        <v>2019</v>
      </c>
      <c r="L30" s="5"/>
      <c r="M30" s="64">
        <v>9200000</v>
      </c>
      <c r="N30" s="3" t="s">
        <v>214</v>
      </c>
      <c r="O30" s="14" t="s">
        <v>1803</v>
      </c>
      <c r="P30" s="3"/>
    </row>
    <row r="31" spans="1:16" x14ac:dyDescent="0.25">
      <c r="A31" s="14">
        <v>29</v>
      </c>
      <c r="B31" s="4" t="s">
        <v>432</v>
      </c>
      <c r="C31" s="3" t="s">
        <v>1039</v>
      </c>
      <c r="D31" s="3" t="s">
        <v>215</v>
      </c>
      <c r="E31" s="4" t="s">
        <v>228</v>
      </c>
      <c r="F31" s="35" t="s">
        <v>851</v>
      </c>
      <c r="G31" s="3" t="s">
        <v>312</v>
      </c>
      <c r="H31" s="14" t="s">
        <v>61</v>
      </c>
      <c r="I31" s="20" t="s">
        <v>977</v>
      </c>
      <c r="J31" s="3" t="s">
        <v>69</v>
      </c>
      <c r="K31" s="3">
        <v>2019</v>
      </c>
      <c r="L31" s="5"/>
      <c r="M31" s="64">
        <v>9200000</v>
      </c>
      <c r="N31" s="3" t="s">
        <v>214</v>
      </c>
      <c r="O31" s="14" t="s">
        <v>1804</v>
      </c>
      <c r="P31" s="3"/>
    </row>
    <row r="32" spans="1:16" x14ac:dyDescent="0.25">
      <c r="A32" s="14">
        <v>30</v>
      </c>
      <c r="B32" s="4" t="s">
        <v>432</v>
      </c>
      <c r="C32" s="3" t="s">
        <v>1039</v>
      </c>
      <c r="D32" s="3" t="s">
        <v>215</v>
      </c>
      <c r="E32" s="4" t="s">
        <v>228</v>
      </c>
      <c r="F32" s="35" t="s">
        <v>851</v>
      </c>
      <c r="G32" s="3" t="s">
        <v>312</v>
      </c>
      <c r="H32" s="14" t="s">
        <v>70</v>
      </c>
      <c r="I32" s="20" t="s">
        <v>977</v>
      </c>
      <c r="J32" s="3" t="s">
        <v>69</v>
      </c>
      <c r="K32" s="3">
        <v>2019</v>
      </c>
      <c r="L32" s="5"/>
      <c r="M32" s="64">
        <v>9200000</v>
      </c>
      <c r="N32" s="3" t="s">
        <v>214</v>
      </c>
      <c r="O32" s="14" t="s">
        <v>1805</v>
      </c>
      <c r="P32" s="3"/>
    </row>
    <row r="33" spans="1:16" x14ac:dyDescent="0.25">
      <c r="A33" s="14">
        <v>31</v>
      </c>
      <c r="B33" s="35" t="s">
        <v>432</v>
      </c>
      <c r="C33" s="3" t="s">
        <v>1039</v>
      </c>
      <c r="D33" s="36" t="s">
        <v>215</v>
      </c>
      <c r="E33" s="35" t="s">
        <v>229</v>
      </c>
      <c r="F33" s="35" t="s">
        <v>851</v>
      </c>
      <c r="G33" s="36" t="s">
        <v>311</v>
      </c>
      <c r="H33" s="37" t="s">
        <v>40</v>
      </c>
      <c r="I33" s="38" t="s">
        <v>439</v>
      </c>
      <c r="J33" s="3" t="s">
        <v>69</v>
      </c>
      <c r="K33" s="3">
        <v>2019</v>
      </c>
      <c r="L33" s="39"/>
      <c r="M33" s="64">
        <v>6300000</v>
      </c>
      <c r="N33" s="3" t="s">
        <v>214</v>
      </c>
      <c r="O33" s="14" t="s">
        <v>1806</v>
      </c>
      <c r="P33" s="36"/>
    </row>
    <row r="34" spans="1:16" x14ac:dyDescent="0.25">
      <c r="A34" s="14">
        <v>32</v>
      </c>
      <c r="B34" s="4" t="s">
        <v>432</v>
      </c>
      <c r="C34" s="3" t="s">
        <v>1039</v>
      </c>
      <c r="D34" s="3" t="s">
        <v>215</v>
      </c>
      <c r="E34" s="4" t="s">
        <v>228</v>
      </c>
      <c r="F34" s="35" t="s">
        <v>851</v>
      </c>
      <c r="G34" s="3" t="s">
        <v>312</v>
      </c>
      <c r="H34" s="14" t="s">
        <v>71</v>
      </c>
      <c r="I34" s="20" t="s">
        <v>992</v>
      </c>
      <c r="J34" s="3" t="s">
        <v>69</v>
      </c>
      <c r="K34" s="3">
        <v>2019</v>
      </c>
      <c r="L34" s="5"/>
      <c r="M34" s="64">
        <v>9200000</v>
      </c>
      <c r="N34" s="3" t="s">
        <v>214</v>
      </c>
      <c r="O34" s="14" t="s">
        <v>1807</v>
      </c>
      <c r="P34" s="3"/>
    </row>
    <row r="35" spans="1:16" x14ac:dyDescent="0.25">
      <c r="A35" s="14">
        <v>33</v>
      </c>
      <c r="B35" s="4" t="s">
        <v>432</v>
      </c>
      <c r="C35" s="3" t="s">
        <v>1039</v>
      </c>
      <c r="D35" s="3" t="s">
        <v>215</v>
      </c>
      <c r="E35" s="4" t="s">
        <v>228</v>
      </c>
      <c r="F35" s="35" t="s">
        <v>851</v>
      </c>
      <c r="G35" s="3" t="s">
        <v>312</v>
      </c>
      <c r="H35" s="14" t="s">
        <v>72</v>
      </c>
      <c r="I35" s="20" t="s">
        <v>918</v>
      </c>
      <c r="J35" s="3" t="s">
        <v>69</v>
      </c>
      <c r="K35" s="3">
        <v>2019</v>
      </c>
      <c r="L35" s="5"/>
      <c r="M35" s="64">
        <v>9200000</v>
      </c>
      <c r="N35" s="3" t="s">
        <v>214</v>
      </c>
      <c r="O35" s="14" t="s">
        <v>1808</v>
      </c>
      <c r="P35" s="3"/>
    </row>
    <row r="36" spans="1:16" x14ac:dyDescent="0.25">
      <c r="A36" s="14">
        <v>34</v>
      </c>
      <c r="B36" s="4" t="s">
        <v>432</v>
      </c>
      <c r="C36" s="3" t="s">
        <v>1039</v>
      </c>
      <c r="D36" s="3" t="s">
        <v>215</v>
      </c>
      <c r="E36" s="4" t="s">
        <v>228</v>
      </c>
      <c r="F36" s="35" t="s">
        <v>851</v>
      </c>
      <c r="G36" s="3" t="s">
        <v>312</v>
      </c>
      <c r="H36" s="14" t="s">
        <v>73</v>
      </c>
      <c r="I36" s="20" t="s">
        <v>977</v>
      </c>
      <c r="J36" s="3" t="s">
        <v>69</v>
      </c>
      <c r="K36" s="3">
        <v>2019</v>
      </c>
      <c r="L36" s="5"/>
      <c r="M36" s="64">
        <v>9200000</v>
      </c>
      <c r="N36" s="3" t="s">
        <v>214</v>
      </c>
      <c r="O36" s="14" t="s">
        <v>1809</v>
      </c>
      <c r="P36" s="3"/>
    </row>
    <row r="37" spans="1:16" x14ac:dyDescent="0.25">
      <c r="A37" s="14">
        <v>35</v>
      </c>
      <c r="B37" s="4" t="s">
        <v>432</v>
      </c>
      <c r="C37" s="3" t="s">
        <v>1039</v>
      </c>
      <c r="D37" s="3" t="s">
        <v>215</v>
      </c>
      <c r="E37" s="4" t="s">
        <v>228</v>
      </c>
      <c r="F37" s="4" t="s">
        <v>851</v>
      </c>
      <c r="G37" s="3" t="s">
        <v>312</v>
      </c>
      <c r="H37" s="14" t="s">
        <v>74</v>
      </c>
      <c r="I37" s="20" t="s">
        <v>977</v>
      </c>
      <c r="J37" s="3" t="s">
        <v>69</v>
      </c>
      <c r="K37" s="3">
        <v>2019</v>
      </c>
      <c r="L37" s="5"/>
      <c r="M37" s="64">
        <v>9200000</v>
      </c>
      <c r="N37" s="3" t="s">
        <v>214</v>
      </c>
      <c r="O37" s="14" t="s">
        <v>1810</v>
      </c>
      <c r="P37" s="3"/>
    </row>
    <row r="38" spans="1:16" x14ac:dyDescent="0.25">
      <c r="A38" s="14">
        <v>36</v>
      </c>
      <c r="B38" s="4" t="s">
        <v>432</v>
      </c>
      <c r="C38" s="3" t="s">
        <v>1039</v>
      </c>
      <c r="D38" s="3" t="s">
        <v>215</v>
      </c>
      <c r="E38" s="4" t="s">
        <v>228</v>
      </c>
      <c r="F38" s="4" t="s">
        <v>851</v>
      </c>
      <c r="G38" s="3" t="s">
        <v>312</v>
      </c>
      <c r="H38" s="14" t="s">
        <v>75</v>
      </c>
      <c r="I38" s="20" t="s">
        <v>437</v>
      </c>
      <c r="J38" s="3" t="s">
        <v>69</v>
      </c>
      <c r="K38" s="3">
        <v>2024</v>
      </c>
      <c r="L38" s="5"/>
      <c r="M38" s="64">
        <v>16766550</v>
      </c>
      <c r="N38" s="3">
        <v>2024</v>
      </c>
      <c r="O38" s="14" t="s">
        <v>2087</v>
      </c>
      <c r="P38" s="3"/>
    </row>
    <row r="39" spans="1:16" x14ac:dyDescent="0.25">
      <c r="A39" s="14">
        <v>37</v>
      </c>
      <c r="B39" s="4" t="s">
        <v>432</v>
      </c>
      <c r="C39" s="3" t="s">
        <v>1039</v>
      </c>
      <c r="D39" s="3" t="s">
        <v>215</v>
      </c>
      <c r="E39" s="4" t="s">
        <v>228</v>
      </c>
      <c r="F39" s="4" t="s">
        <v>851</v>
      </c>
      <c r="G39" s="3" t="s">
        <v>312</v>
      </c>
      <c r="H39" s="14" t="s">
        <v>76</v>
      </c>
      <c r="I39" s="20" t="s">
        <v>437</v>
      </c>
      <c r="J39" s="3" t="s">
        <v>69</v>
      </c>
      <c r="K39" s="3">
        <v>2024</v>
      </c>
      <c r="L39" s="5"/>
      <c r="M39" s="64">
        <v>16766550</v>
      </c>
      <c r="N39" s="3">
        <v>2024</v>
      </c>
      <c r="O39" s="14" t="s">
        <v>2088</v>
      </c>
      <c r="P39" s="3"/>
    </row>
    <row r="40" spans="1:16" x14ac:dyDescent="0.25">
      <c r="A40" s="114"/>
      <c r="B40" s="19"/>
      <c r="C40" s="13"/>
      <c r="D40" s="13"/>
      <c r="E40" s="19"/>
      <c r="F40" s="19"/>
      <c r="G40" s="13"/>
      <c r="H40" s="114"/>
      <c r="I40" s="21"/>
      <c r="J40" s="13"/>
      <c r="K40" s="13"/>
      <c r="M40" s="115"/>
      <c r="N40" s="13"/>
      <c r="O40" s="114"/>
      <c r="P40" s="13"/>
    </row>
    <row r="41" spans="1:16" x14ac:dyDescent="0.25">
      <c r="A41" s="114"/>
      <c r="B41" s="19"/>
      <c r="C41" s="13"/>
      <c r="D41" s="13"/>
      <c r="E41" s="19"/>
      <c r="F41" s="19"/>
      <c r="G41" s="13"/>
      <c r="H41" s="114"/>
      <c r="I41" s="21"/>
      <c r="J41" s="13"/>
      <c r="K41" s="13"/>
      <c r="M41" s="115"/>
      <c r="N41" s="13"/>
      <c r="O41" s="114"/>
      <c r="P41" s="13"/>
    </row>
    <row r="42" spans="1:16" x14ac:dyDescent="0.25">
      <c r="A42" s="114"/>
      <c r="B42" s="19"/>
      <c r="C42" s="13"/>
      <c r="D42" s="13"/>
      <c r="E42" s="19"/>
      <c r="F42" s="19"/>
      <c r="G42" s="13"/>
      <c r="H42" s="114"/>
      <c r="I42" s="21"/>
      <c r="J42" s="13"/>
      <c r="K42" s="13"/>
      <c r="M42" s="115"/>
      <c r="N42" s="13"/>
      <c r="O42" s="114"/>
      <c r="P42" s="13"/>
    </row>
    <row r="43" spans="1:16" x14ac:dyDescent="0.25">
      <c r="A43" s="114"/>
      <c r="B43" s="19"/>
      <c r="C43" s="13"/>
      <c r="D43" s="13"/>
      <c r="E43" s="19"/>
      <c r="F43" s="19"/>
      <c r="G43" s="13"/>
      <c r="H43" s="114"/>
      <c r="I43" s="21"/>
      <c r="J43" s="13"/>
      <c r="K43" s="13"/>
      <c r="M43" s="115"/>
      <c r="N43" s="13"/>
      <c r="O43" s="114"/>
      <c r="P43" s="13"/>
    </row>
    <row r="44" spans="1:16" x14ac:dyDescent="0.25">
      <c r="A44" s="114"/>
      <c r="B44" s="19"/>
      <c r="C44" s="13"/>
      <c r="D44" s="13"/>
      <c r="E44" s="19"/>
      <c r="F44" s="19"/>
      <c r="G44" s="13"/>
      <c r="H44" s="114"/>
      <c r="I44" s="21"/>
      <c r="J44" s="13"/>
      <c r="K44" s="13"/>
      <c r="M44" s="115"/>
      <c r="N44" s="13"/>
      <c r="O44" s="114"/>
      <c r="P44" s="13"/>
    </row>
    <row r="45" spans="1:16" x14ac:dyDescent="0.25">
      <c r="A45" s="114"/>
      <c r="B45" s="19"/>
      <c r="C45" s="13"/>
      <c r="D45" s="13"/>
      <c r="E45" s="19"/>
      <c r="F45" s="19"/>
      <c r="G45" s="13"/>
      <c r="H45" s="114"/>
      <c r="I45" s="21"/>
      <c r="J45" s="13"/>
      <c r="K45" s="13"/>
      <c r="M45" s="115"/>
      <c r="N45" s="13"/>
      <c r="O45" s="114"/>
      <c r="P45" s="13"/>
    </row>
    <row r="46" spans="1:16" x14ac:dyDescent="0.25">
      <c r="A46" s="114"/>
      <c r="B46" s="19"/>
      <c r="C46" s="13"/>
      <c r="D46" s="13"/>
      <c r="E46" s="19"/>
      <c r="F46" s="19"/>
      <c r="G46" s="13"/>
      <c r="H46" s="114"/>
      <c r="I46" s="21"/>
      <c r="J46" s="13"/>
      <c r="K46" s="13"/>
      <c r="M46" s="115"/>
      <c r="N46" s="13"/>
      <c r="O46" s="114"/>
      <c r="P46" s="13"/>
    </row>
    <row r="47" spans="1:16" x14ac:dyDescent="0.25">
      <c r="A47" s="114"/>
      <c r="B47" s="19"/>
      <c r="C47" s="13"/>
      <c r="D47" s="13"/>
      <c r="E47" s="19"/>
      <c r="F47" s="19"/>
      <c r="G47" s="13"/>
      <c r="H47" s="114"/>
      <c r="I47" s="21"/>
      <c r="J47" s="13"/>
      <c r="K47" s="13"/>
      <c r="M47" s="115"/>
      <c r="N47" s="13"/>
      <c r="O47" s="114"/>
      <c r="P47" s="13"/>
    </row>
    <row r="48" spans="1:16" x14ac:dyDescent="0.25">
      <c r="A48" s="114"/>
      <c r="B48" s="19"/>
      <c r="C48" s="13"/>
      <c r="D48" s="13"/>
      <c r="E48" s="19"/>
      <c r="F48" s="19"/>
      <c r="G48" s="13"/>
      <c r="H48" s="114"/>
      <c r="I48" s="21"/>
      <c r="J48" s="13"/>
      <c r="K48" s="13"/>
      <c r="M48" s="115"/>
      <c r="N48" s="13"/>
      <c r="O48" s="114"/>
      <c r="P48" s="13"/>
    </row>
    <row r="49" spans="1:16" x14ac:dyDescent="0.25">
      <c r="A49" s="114"/>
      <c r="B49" s="19"/>
      <c r="C49" s="13"/>
      <c r="D49" s="13"/>
      <c r="E49" s="19"/>
      <c r="F49" s="19"/>
      <c r="G49" s="13"/>
      <c r="H49" s="114"/>
      <c r="I49" s="21"/>
      <c r="J49" s="13"/>
      <c r="K49" s="13"/>
      <c r="M49" s="115"/>
      <c r="N49" s="13"/>
      <c r="O49" s="114"/>
      <c r="P49" s="13"/>
    </row>
    <row r="50" spans="1:16" x14ac:dyDescent="0.25">
      <c r="A50" s="114"/>
      <c r="B50" s="19"/>
      <c r="C50" s="13"/>
      <c r="D50" s="13"/>
      <c r="E50" s="19"/>
      <c r="F50" s="19"/>
      <c r="G50" s="13"/>
      <c r="H50" s="114"/>
      <c r="I50" s="21"/>
      <c r="J50" s="13"/>
      <c r="K50" s="13"/>
      <c r="M50" s="115"/>
      <c r="N50" s="13"/>
      <c r="O50" s="114"/>
      <c r="P50" s="13"/>
    </row>
    <row r="51" spans="1:16" x14ac:dyDescent="0.25">
      <c r="A51" s="114"/>
      <c r="B51" s="19"/>
      <c r="C51" s="13"/>
      <c r="D51" s="13"/>
      <c r="E51" s="19"/>
      <c r="F51" s="19"/>
      <c r="G51" s="13"/>
      <c r="H51" s="114"/>
      <c r="I51" s="21"/>
      <c r="J51" s="13"/>
      <c r="K51" s="13"/>
      <c r="M51" s="115"/>
      <c r="N51" s="13"/>
      <c r="O51" s="114"/>
      <c r="P51" s="13"/>
    </row>
    <row r="52" spans="1:16" x14ac:dyDescent="0.25">
      <c r="A52" s="114"/>
      <c r="B52" s="19"/>
      <c r="C52" s="13"/>
      <c r="D52" s="13"/>
      <c r="E52" s="19"/>
      <c r="F52" s="19"/>
      <c r="G52" s="13"/>
      <c r="H52" s="114"/>
      <c r="I52" s="21"/>
      <c r="J52" s="13"/>
      <c r="K52" s="13"/>
      <c r="M52" s="115"/>
      <c r="N52" s="13"/>
      <c r="O52" s="114"/>
      <c r="P52" s="13"/>
    </row>
    <row r="53" spans="1:16" x14ac:dyDescent="0.25">
      <c r="A53" s="114"/>
      <c r="B53" s="19"/>
      <c r="C53" s="13"/>
      <c r="D53" s="13"/>
      <c r="E53" s="19"/>
      <c r="F53" s="19"/>
      <c r="G53" s="13"/>
      <c r="H53" s="114"/>
      <c r="I53" s="21"/>
      <c r="J53" s="13"/>
      <c r="K53" s="13"/>
      <c r="M53" s="115"/>
      <c r="N53" s="13"/>
      <c r="O53" s="114"/>
      <c r="P53" s="13"/>
    </row>
    <row r="54" spans="1:16" x14ac:dyDescent="0.25">
      <c r="A54" s="114"/>
      <c r="B54" s="19"/>
      <c r="C54" s="13"/>
      <c r="D54" s="13"/>
      <c r="E54" s="19"/>
      <c r="F54" s="19"/>
      <c r="G54" s="13"/>
      <c r="H54" s="114"/>
      <c r="I54" s="21"/>
      <c r="J54" s="13"/>
      <c r="K54" s="13"/>
      <c r="M54" s="115"/>
      <c r="N54" s="13"/>
      <c r="O54" s="114"/>
      <c r="P54" s="13"/>
    </row>
    <row r="55" spans="1:16" x14ac:dyDescent="0.25">
      <c r="A55" s="114"/>
      <c r="B55" s="19"/>
      <c r="C55" s="13"/>
      <c r="D55" s="13"/>
      <c r="E55" s="19"/>
      <c r="F55" s="19"/>
      <c r="G55" s="13"/>
      <c r="H55" s="114"/>
      <c r="I55" s="21"/>
      <c r="J55" s="13"/>
      <c r="K55" s="13"/>
      <c r="M55" s="115"/>
      <c r="N55" s="13"/>
      <c r="O55" s="114"/>
      <c r="P55" s="13"/>
    </row>
    <row r="56" spans="1:16" x14ac:dyDescent="0.25">
      <c r="A56" s="114"/>
      <c r="B56" s="19"/>
      <c r="C56" s="13"/>
      <c r="D56" s="13"/>
      <c r="E56" s="19"/>
      <c r="F56" s="19"/>
      <c r="G56" s="13"/>
      <c r="H56" s="114"/>
      <c r="I56" s="21"/>
      <c r="J56" s="13"/>
      <c r="K56" s="13"/>
      <c r="M56" s="115"/>
      <c r="N56" s="13"/>
      <c r="O56" s="114"/>
      <c r="P56" s="13"/>
    </row>
    <row r="57" spans="1:16" x14ac:dyDescent="0.25">
      <c r="A57" s="114"/>
      <c r="B57" s="19"/>
      <c r="C57" s="13"/>
      <c r="D57" s="13"/>
      <c r="E57" s="19"/>
      <c r="F57" s="19"/>
      <c r="G57" s="13"/>
      <c r="H57" s="114"/>
      <c r="I57" s="21"/>
      <c r="J57" s="13"/>
      <c r="K57" s="13"/>
      <c r="M57" s="115"/>
      <c r="N57" s="13"/>
      <c r="O57" s="114"/>
      <c r="P57" s="13"/>
    </row>
    <row r="58" spans="1:16" x14ac:dyDescent="0.25">
      <c r="A58" s="114"/>
      <c r="B58" s="19"/>
      <c r="C58" s="13"/>
      <c r="D58" s="13"/>
      <c r="E58" s="19"/>
      <c r="F58" s="19"/>
      <c r="G58" s="13"/>
      <c r="H58" s="114"/>
      <c r="I58" s="21"/>
      <c r="J58" s="13"/>
      <c r="K58" s="13"/>
      <c r="M58" s="115"/>
      <c r="N58" s="13"/>
      <c r="O58" s="114"/>
      <c r="P58" s="13"/>
    </row>
    <row r="59" spans="1:16" x14ac:dyDescent="0.25">
      <c r="A59" s="114"/>
      <c r="B59" s="19"/>
      <c r="C59" s="13"/>
      <c r="D59" s="13"/>
      <c r="E59" s="19"/>
      <c r="F59" s="19"/>
      <c r="G59" s="13"/>
      <c r="H59" s="114"/>
      <c r="I59" s="21"/>
      <c r="J59" s="13"/>
      <c r="K59" s="13"/>
      <c r="M59" s="115"/>
      <c r="N59" s="13"/>
      <c r="O59" s="114"/>
      <c r="P59" s="13"/>
    </row>
    <row r="60" spans="1:16" x14ac:dyDescent="0.25">
      <c r="A60" s="114"/>
      <c r="B60" s="19"/>
      <c r="C60" s="13"/>
      <c r="D60" s="13"/>
      <c r="E60" s="19"/>
      <c r="F60" s="19"/>
      <c r="G60" s="13"/>
      <c r="H60" s="114"/>
      <c r="I60" s="21"/>
      <c r="J60" s="13"/>
      <c r="K60" s="13"/>
      <c r="M60" s="115"/>
      <c r="N60" s="13"/>
      <c r="O60" s="114"/>
      <c r="P60" s="13"/>
    </row>
    <row r="61" spans="1:16" x14ac:dyDescent="0.25">
      <c r="A61" s="114"/>
      <c r="B61" s="19"/>
      <c r="C61" s="13"/>
      <c r="D61" s="13"/>
      <c r="E61" s="19"/>
      <c r="F61" s="19"/>
      <c r="G61" s="13"/>
      <c r="H61" s="114"/>
      <c r="I61" s="21"/>
      <c r="J61" s="13"/>
      <c r="K61" s="13"/>
      <c r="M61" s="115"/>
      <c r="N61" s="13"/>
      <c r="O61" s="114"/>
      <c r="P61" s="13"/>
    </row>
    <row r="62" spans="1:16" x14ac:dyDescent="0.25">
      <c r="A62" s="114"/>
      <c r="B62" s="19"/>
      <c r="C62" s="13"/>
      <c r="D62" s="13"/>
      <c r="E62" s="19"/>
      <c r="F62" s="19"/>
      <c r="G62" s="13"/>
      <c r="H62" s="114"/>
      <c r="I62" s="21"/>
      <c r="J62" s="13"/>
      <c r="K62" s="13"/>
      <c r="M62" s="115"/>
      <c r="N62" s="13"/>
      <c r="O62" s="114"/>
      <c r="P62" s="13"/>
    </row>
    <row r="63" spans="1:16" x14ac:dyDescent="0.25">
      <c r="A63" s="114"/>
      <c r="B63" s="19"/>
      <c r="C63" s="13"/>
      <c r="D63" s="13"/>
      <c r="E63" s="19"/>
      <c r="F63" s="19"/>
      <c r="G63" s="13"/>
      <c r="H63" s="114"/>
      <c r="I63" s="21"/>
      <c r="J63" s="13"/>
      <c r="K63" s="13"/>
      <c r="M63" s="115"/>
      <c r="N63" s="13"/>
      <c r="O63" s="114"/>
      <c r="P63" s="13"/>
    </row>
  </sheetData>
  <phoneticPr fontId="6" type="noConversion"/>
  <conditionalFormatting sqref="M3:M63">
    <cfRule type="cellIs" dxfId="20" priority="2" operator="greaterThan">
      <formula>1000000</formula>
    </cfRule>
    <cfRule type="cellIs" dxfId="19" priority="3" operator="equal">
      <formula>"Rp1000000"</formula>
    </cfRule>
    <cfRule type="cellIs" dxfId="18" priority="4" operator="greaterThan">
      <formula>"Rp1000000"</formula>
    </cfRule>
  </conditionalFormatting>
  <conditionalFormatting sqref="O2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3:O39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40:O63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F34671-7298-419E-B07C-EBC2CA169657}">
  <dimension ref="A2:P38"/>
  <sheetViews>
    <sheetView workbookViewId="0">
      <pane ySplit="2" topLeftCell="A3" activePane="bottomLeft" state="frozen"/>
      <selection pane="bottomLeft" activeCell="A15" sqref="A15"/>
    </sheetView>
  </sheetViews>
  <sheetFormatPr defaultRowHeight="15" x14ac:dyDescent="0.25"/>
  <cols>
    <col min="1" max="1" width="7.85546875" customWidth="1"/>
    <col min="2" max="2" width="16.85546875" customWidth="1"/>
    <col min="3" max="3" width="11.5703125" customWidth="1"/>
    <col min="4" max="4" width="14.5703125" customWidth="1"/>
    <col min="5" max="5" width="17.7109375" customWidth="1"/>
    <col min="6" max="6" width="66.28515625" customWidth="1"/>
    <col min="7" max="7" width="11.7109375" customWidth="1"/>
    <col min="8" max="8" width="13.28515625" customWidth="1"/>
    <col min="9" max="9" width="31.42578125" customWidth="1"/>
    <col min="10" max="10" width="15.7109375" customWidth="1"/>
    <col min="13" max="13" width="24.42578125" customWidth="1"/>
    <col min="14" max="14" width="21" customWidth="1"/>
    <col min="15" max="15" width="25.5703125" customWidth="1"/>
    <col min="16" max="16" width="11.5703125" customWidth="1"/>
  </cols>
  <sheetData>
    <row r="2" spans="1:16" ht="30" x14ac:dyDescent="0.25">
      <c r="A2" s="110" t="s">
        <v>31</v>
      </c>
      <c r="B2" s="110" t="s">
        <v>975</v>
      </c>
      <c r="C2" s="111" t="s">
        <v>1044</v>
      </c>
      <c r="D2" s="111" t="s">
        <v>976</v>
      </c>
      <c r="E2" s="110" t="s">
        <v>917</v>
      </c>
      <c r="F2" s="110" t="s">
        <v>974</v>
      </c>
      <c r="G2" s="111" t="s">
        <v>373</v>
      </c>
      <c r="H2" s="111" t="s">
        <v>32</v>
      </c>
      <c r="I2" s="111" t="s">
        <v>934</v>
      </c>
      <c r="J2" s="111" t="s">
        <v>935</v>
      </c>
      <c r="K2" s="112" t="s">
        <v>33</v>
      </c>
      <c r="L2" s="112" t="s">
        <v>36</v>
      </c>
      <c r="M2" s="112" t="s">
        <v>1045</v>
      </c>
      <c r="N2" s="110" t="s">
        <v>213</v>
      </c>
      <c r="O2" s="110" t="s">
        <v>34</v>
      </c>
      <c r="P2" s="110" t="s">
        <v>35</v>
      </c>
    </row>
    <row r="3" spans="1:16" x14ac:dyDescent="0.25">
      <c r="A3" s="14">
        <v>1</v>
      </c>
      <c r="B3" s="4" t="s">
        <v>772</v>
      </c>
      <c r="C3" s="3" t="s">
        <v>1038</v>
      </c>
      <c r="D3" s="3" t="s">
        <v>258</v>
      </c>
      <c r="E3" s="4" t="s">
        <v>270</v>
      </c>
      <c r="F3" s="4" t="s">
        <v>846</v>
      </c>
      <c r="G3" s="3" t="s">
        <v>324</v>
      </c>
      <c r="H3" s="14" t="s">
        <v>37</v>
      </c>
      <c r="I3" s="3" t="s">
        <v>978</v>
      </c>
      <c r="J3" s="3" t="s">
        <v>69</v>
      </c>
      <c r="K3" s="3">
        <v>2021</v>
      </c>
      <c r="L3" s="5"/>
      <c r="M3" s="64">
        <v>30000</v>
      </c>
      <c r="N3" s="3" t="s">
        <v>214</v>
      </c>
      <c r="O3" s="14" t="s">
        <v>1811</v>
      </c>
      <c r="P3" s="3"/>
    </row>
    <row r="4" spans="1:16" x14ac:dyDescent="0.25">
      <c r="A4" s="14">
        <v>2</v>
      </c>
      <c r="B4" s="4" t="s">
        <v>772</v>
      </c>
      <c r="C4" s="3" t="s">
        <v>1038</v>
      </c>
      <c r="D4" s="3" t="s">
        <v>258</v>
      </c>
      <c r="E4" s="4" t="s">
        <v>268</v>
      </c>
      <c r="F4" s="4" t="s">
        <v>844</v>
      </c>
      <c r="G4" s="3" t="s">
        <v>322</v>
      </c>
      <c r="H4" s="14" t="s">
        <v>45</v>
      </c>
      <c r="I4" s="20" t="s">
        <v>904</v>
      </c>
      <c r="J4" s="3" t="s">
        <v>69</v>
      </c>
      <c r="K4" s="3">
        <v>2019</v>
      </c>
      <c r="L4" s="5"/>
      <c r="M4" s="64">
        <v>30000</v>
      </c>
      <c r="N4" s="3" t="s">
        <v>214</v>
      </c>
      <c r="O4" s="14" t="s">
        <v>1812</v>
      </c>
      <c r="P4" s="3"/>
    </row>
    <row r="5" spans="1:16" x14ac:dyDescent="0.25">
      <c r="A5" s="14">
        <v>3</v>
      </c>
      <c r="B5" s="4" t="s">
        <v>772</v>
      </c>
      <c r="C5" s="3" t="s">
        <v>1038</v>
      </c>
      <c r="D5" s="3" t="s">
        <v>258</v>
      </c>
      <c r="E5" s="4" t="s">
        <v>267</v>
      </c>
      <c r="F5" s="4" t="s">
        <v>845</v>
      </c>
      <c r="G5" s="3" t="s">
        <v>323</v>
      </c>
      <c r="H5" s="14" t="s">
        <v>37</v>
      </c>
      <c r="I5" s="20" t="s">
        <v>439</v>
      </c>
      <c r="J5" s="3" t="s">
        <v>69</v>
      </c>
      <c r="K5" s="3">
        <v>2019</v>
      </c>
      <c r="L5" s="5"/>
      <c r="M5" s="64">
        <v>30000</v>
      </c>
      <c r="N5" s="3" t="s">
        <v>214</v>
      </c>
      <c r="O5" s="14" t="s">
        <v>1813</v>
      </c>
      <c r="P5" s="3"/>
    </row>
    <row r="6" spans="1:16" x14ac:dyDescent="0.25">
      <c r="A6" s="14">
        <v>4</v>
      </c>
      <c r="B6" s="4" t="s">
        <v>772</v>
      </c>
      <c r="C6" s="3" t="s">
        <v>1038</v>
      </c>
      <c r="D6" s="3" t="s">
        <v>258</v>
      </c>
      <c r="E6" s="4" t="s">
        <v>270</v>
      </c>
      <c r="F6" s="4" t="s">
        <v>846</v>
      </c>
      <c r="G6" s="3" t="s">
        <v>324</v>
      </c>
      <c r="H6" s="14" t="s">
        <v>38</v>
      </c>
      <c r="I6" s="20" t="s">
        <v>1022</v>
      </c>
      <c r="J6" s="3" t="s">
        <v>69</v>
      </c>
      <c r="K6" s="3">
        <v>2019</v>
      </c>
      <c r="L6" s="5"/>
      <c r="M6" s="64">
        <v>30000</v>
      </c>
      <c r="N6" s="3" t="s">
        <v>214</v>
      </c>
      <c r="O6" s="14" t="s">
        <v>1814</v>
      </c>
      <c r="P6" s="3"/>
    </row>
    <row r="7" spans="1:16" x14ac:dyDescent="0.25">
      <c r="A7" s="14">
        <v>5</v>
      </c>
      <c r="B7" s="4" t="s">
        <v>772</v>
      </c>
      <c r="C7" s="3" t="s">
        <v>1038</v>
      </c>
      <c r="D7" s="3" t="s">
        <v>258</v>
      </c>
      <c r="E7" s="4" t="s">
        <v>270</v>
      </c>
      <c r="F7" s="4" t="s">
        <v>846</v>
      </c>
      <c r="G7" s="3" t="s">
        <v>324</v>
      </c>
      <c r="H7" s="14" t="s">
        <v>39</v>
      </c>
      <c r="I7" s="20" t="s">
        <v>441</v>
      </c>
      <c r="J7" s="3" t="s">
        <v>69</v>
      </c>
      <c r="K7" s="3">
        <v>2019</v>
      </c>
      <c r="L7" s="5"/>
      <c r="M7" s="64">
        <v>30000</v>
      </c>
      <c r="N7" s="3" t="s">
        <v>214</v>
      </c>
      <c r="O7" s="14" t="s">
        <v>1815</v>
      </c>
      <c r="P7" s="3"/>
    </row>
    <row r="8" spans="1:16" x14ac:dyDescent="0.25">
      <c r="A8" s="14">
        <v>6</v>
      </c>
      <c r="B8" s="4" t="s">
        <v>772</v>
      </c>
      <c r="C8" s="3" t="s">
        <v>1038</v>
      </c>
      <c r="D8" s="3" t="s">
        <v>258</v>
      </c>
      <c r="E8" s="4" t="s">
        <v>270</v>
      </c>
      <c r="F8" s="4" t="s">
        <v>846</v>
      </c>
      <c r="G8" s="3" t="s">
        <v>324</v>
      </c>
      <c r="H8" s="14" t="s">
        <v>40</v>
      </c>
      <c r="I8" s="20" t="s">
        <v>447</v>
      </c>
      <c r="J8" s="3" t="s">
        <v>69</v>
      </c>
      <c r="K8" s="3">
        <v>2019</v>
      </c>
      <c r="L8" s="5"/>
      <c r="M8" s="64">
        <v>30000</v>
      </c>
      <c r="N8" s="3" t="s">
        <v>214</v>
      </c>
      <c r="O8" s="14" t="s">
        <v>1816</v>
      </c>
      <c r="P8" s="3"/>
    </row>
    <row r="9" spans="1:16" x14ac:dyDescent="0.25">
      <c r="A9" s="14">
        <v>7</v>
      </c>
      <c r="B9" s="4" t="s">
        <v>772</v>
      </c>
      <c r="C9" s="3" t="s">
        <v>1038</v>
      </c>
      <c r="D9" s="3" t="s">
        <v>258</v>
      </c>
      <c r="E9" s="4" t="s">
        <v>268</v>
      </c>
      <c r="F9" s="4" t="s">
        <v>844</v>
      </c>
      <c r="G9" s="3" t="s">
        <v>322</v>
      </c>
      <c r="H9" s="14" t="s">
        <v>38</v>
      </c>
      <c r="I9" s="20" t="s">
        <v>449</v>
      </c>
      <c r="J9" s="3" t="s">
        <v>69</v>
      </c>
      <c r="K9" s="3">
        <v>2019</v>
      </c>
      <c r="L9" s="5"/>
      <c r="M9" s="64">
        <v>30000</v>
      </c>
      <c r="N9" s="3" t="s">
        <v>214</v>
      </c>
      <c r="O9" s="14" t="s">
        <v>1817</v>
      </c>
      <c r="P9" s="3"/>
    </row>
    <row r="10" spans="1:16" x14ac:dyDescent="0.25">
      <c r="A10" s="14">
        <v>8</v>
      </c>
      <c r="B10" s="35" t="s">
        <v>772</v>
      </c>
      <c r="C10" s="3" t="s">
        <v>1038</v>
      </c>
      <c r="D10" s="36" t="s">
        <v>258</v>
      </c>
      <c r="E10" s="35" t="s">
        <v>270</v>
      </c>
      <c r="F10" s="35" t="s">
        <v>846</v>
      </c>
      <c r="G10" s="36" t="s">
        <v>324</v>
      </c>
      <c r="H10" s="37" t="s">
        <v>41</v>
      </c>
      <c r="I10" s="38" t="s">
        <v>450</v>
      </c>
      <c r="J10" s="3" t="s">
        <v>69</v>
      </c>
      <c r="K10" s="3">
        <v>2019</v>
      </c>
      <c r="L10" s="39"/>
      <c r="M10" s="64">
        <v>30000</v>
      </c>
      <c r="N10" s="36" t="s">
        <v>214</v>
      </c>
      <c r="O10" s="14" t="s">
        <v>1818</v>
      </c>
      <c r="P10" s="36"/>
    </row>
    <row r="11" spans="1:16" x14ac:dyDescent="0.25">
      <c r="A11" s="14">
        <v>9</v>
      </c>
      <c r="B11" s="35" t="s">
        <v>772</v>
      </c>
      <c r="C11" s="3" t="s">
        <v>1038</v>
      </c>
      <c r="D11" s="36" t="s">
        <v>258</v>
      </c>
      <c r="E11" s="35" t="s">
        <v>268</v>
      </c>
      <c r="F11" s="35" t="s">
        <v>844</v>
      </c>
      <c r="G11" s="36" t="s">
        <v>322</v>
      </c>
      <c r="H11" s="37" t="s">
        <v>39</v>
      </c>
      <c r="I11" s="20" t="s">
        <v>981</v>
      </c>
      <c r="J11" s="3" t="s">
        <v>69</v>
      </c>
      <c r="K11" s="3">
        <v>2021</v>
      </c>
      <c r="L11" s="39"/>
      <c r="M11" s="64">
        <v>30000</v>
      </c>
      <c r="N11" s="36" t="s">
        <v>214</v>
      </c>
      <c r="O11" s="14" t="s">
        <v>1819</v>
      </c>
      <c r="P11" s="36"/>
    </row>
    <row r="12" spans="1:16" x14ac:dyDescent="0.25">
      <c r="A12" s="14">
        <v>10</v>
      </c>
      <c r="B12" s="4" t="s">
        <v>772</v>
      </c>
      <c r="C12" s="3" t="s">
        <v>1038</v>
      </c>
      <c r="D12" s="3" t="s">
        <v>258</v>
      </c>
      <c r="E12" s="4" t="s">
        <v>268</v>
      </c>
      <c r="F12" s="4" t="s">
        <v>844</v>
      </c>
      <c r="G12" s="3" t="s">
        <v>322</v>
      </c>
      <c r="H12" s="14" t="s">
        <v>40</v>
      </c>
      <c r="I12" s="20" t="s">
        <v>982</v>
      </c>
      <c r="J12" s="3" t="s">
        <v>69</v>
      </c>
      <c r="K12" s="3">
        <v>2021</v>
      </c>
      <c r="L12" s="5"/>
      <c r="M12" s="64">
        <v>30000</v>
      </c>
      <c r="N12" s="3" t="s">
        <v>214</v>
      </c>
      <c r="O12" s="14" t="s">
        <v>1820</v>
      </c>
      <c r="P12" s="3"/>
    </row>
    <row r="13" spans="1:16" x14ac:dyDescent="0.25">
      <c r="A13" s="116"/>
      <c r="B13" s="117"/>
      <c r="C13" s="118"/>
      <c r="D13" s="118"/>
      <c r="E13" s="117"/>
      <c r="F13" s="117"/>
      <c r="G13" s="118"/>
      <c r="H13" s="116"/>
      <c r="I13" s="119"/>
      <c r="J13" s="118"/>
      <c r="K13" s="118"/>
      <c r="L13" s="120"/>
      <c r="M13" s="121"/>
      <c r="N13" s="118"/>
      <c r="O13" s="116"/>
      <c r="P13" s="118"/>
    </row>
    <row r="14" spans="1:16" x14ac:dyDescent="0.25">
      <c r="A14" s="114"/>
      <c r="B14" s="19"/>
      <c r="C14" s="13"/>
      <c r="D14" s="13"/>
      <c r="E14" s="19"/>
      <c r="F14" s="19"/>
      <c r="G14" s="13"/>
      <c r="H14" s="114"/>
      <c r="I14" s="21"/>
      <c r="J14" s="13"/>
      <c r="K14" s="13"/>
      <c r="M14" s="115"/>
      <c r="N14" s="13"/>
      <c r="O14" s="114"/>
      <c r="P14" s="13"/>
    </row>
    <row r="15" spans="1:16" x14ac:dyDescent="0.25">
      <c r="A15" s="114"/>
      <c r="B15" s="19"/>
      <c r="C15" s="13"/>
      <c r="D15" s="13"/>
      <c r="E15" s="19"/>
      <c r="F15" s="19"/>
      <c r="G15" s="13"/>
      <c r="H15" s="114"/>
      <c r="I15" s="21"/>
      <c r="J15" s="13"/>
      <c r="K15" s="13"/>
      <c r="M15" s="115"/>
      <c r="N15" s="13"/>
      <c r="O15" s="114"/>
      <c r="P15" s="13"/>
    </row>
    <row r="16" spans="1:16" x14ac:dyDescent="0.25">
      <c r="A16" s="114"/>
      <c r="B16" s="19"/>
      <c r="C16" s="13"/>
      <c r="D16" s="13"/>
      <c r="E16" s="19"/>
      <c r="F16" s="19"/>
      <c r="G16" s="13"/>
      <c r="H16" s="114"/>
      <c r="I16" s="21"/>
      <c r="J16" s="13"/>
      <c r="K16" s="13"/>
      <c r="M16" s="115"/>
      <c r="N16" s="13"/>
      <c r="O16" s="114"/>
      <c r="P16" s="13"/>
    </row>
    <row r="17" spans="1:16" x14ac:dyDescent="0.25">
      <c r="A17" s="114"/>
      <c r="B17" s="19"/>
      <c r="C17" s="13"/>
      <c r="D17" s="13"/>
      <c r="E17" s="19"/>
      <c r="F17" s="19"/>
      <c r="G17" s="13"/>
      <c r="H17" s="114"/>
      <c r="I17" s="21"/>
      <c r="J17" s="13"/>
      <c r="K17" s="13"/>
      <c r="M17" s="115"/>
      <c r="N17" s="13"/>
      <c r="O17" s="114"/>
      <c r="P17" s="13"/>
    </row>
    <row r="18" spans="1:16" x14ac:dyDescent="0.25">
      <c r="A18" s="114"/>
      <c r="B18" s="19"/>
      <c r="C18" s="13"/>
      <c r="D18" s="13"/>
      <c r="E18" s="19"/>
      <c r="F18" s="19"/>
      <c r="G18" s="13"/>
      <c r="H18" s="114"/>
      <c r="I18" s="21"/>
      <c r="J18" s="13"/>
      <c r="K18" s="13"/>
      <c r="M18" s="115"/>
      <c r="N18" s="13"/>
      <c r="O18" s="114"/>
      <c r="P18" s="13"/>
    </row>
    <row r="19" spans="1:16" x14ac:dyDescent="0.25">
      <c r="A19" s="114"/>
      <c r="B19" s="19"/>
      <c r="C19" s="13"/>
      <c r="D19" s="13"/>
      <c r="E19" s="19"/>
      <c r="F19" s="19"/>
      <c r="G19" s="13"/>
      <c r="H19" s="114"/>
      <c r="I19" s="21"/>
      <c r="J19" s="13"/>
      <c r="K19" s="13"/>
      <c r="M19" s="115"/>
      <c r="N19" s="13"/>
      <c r="O19" s="114"/>
      <c r="P19" s="13"/>
    </row>
    <row r="20" spans="1:16" x14ac:dyDescent="0.25">
      <c r="A20" s="114"/>
      <c r="B20" s="19"/>
      <c r="C20" s="13"/>
      <c r="D20" s="13"/>
      <c r="E20" s="19"/>
      <c r="F20" s="19"/>
      <c r="G20" s="13"/>
      <c r="H20" s="114"/>
      <c r="I20" s="21"/>
      <c r="J20" s="13"/>
      <c r="K20" s="13"/>
      <c r="M20" s="115"/>
      <c r="N20" s="13"/>
      <c r="O20" s="114"/>
      <c r="P20" s="13"/>
    </row>
    <row r="21" spans="1:16" x14ac:dyDescent="0.25">
      <c r="A21" s="114"/>
      <c r="B21" s="19"/>
      <c r="C21" s="13"/>
      <c r="D21" s="13"/>
      <c r="E21" s="19"/>
      <c r="F21" s="19"/>
      <c r="G21" s="13"/>
      <c r="H21" s="114"/>
      <c r="I21" s="21"/>
      <c r="J21" s="13"/>
      <c r="K21" s="13"/>
      <c r="M21" s="115"/>
      <c r="N21" s="13"/>
      <c r="O21" s="114"/>
      <c r="P21" s="13"/>
    </row>
    <row r="22" spans="1:16" x14ac:dyDescent="0.25">
      <c r="A22" s="114"/>
      <c r="B22" s="19"/>
      <c r="C22" s="13"/>
      <c r="D22" s="13"/>
      <c r="E22" s="19"/>
      <c r="F22" s="19"/>
      <c r="G22" s="13"/>
      <c r="H22" s="114"/>
      <c r="I22" s="21"/>
      <c r="J22" s="13"/>
      <c r="K22" s="13"/>
      <c r="M22" s="115"/>
      <c r="N22" s="13"/>
      <c r="O22" s="114"/>
      <c r="P22" s="13"/>
    </row>
    <row r="23" spans="1:16" x14ac:dyDescent="0.25">
      <c r="A23" s="114"/>
      <c r="B23" s="19"/>
      <c r="C23" s="13"/>
      <c r="D23" s="13"/>
      <c r="E23" s="19"/>
      <c r="F23" s="19"/>
      <c r="G23" s="13"/>
      <c r="H23" s="114"/>
      <c r="I23" s="21"/>
      <c r="J23" s="13"/>
      <c r="K23" s="13"/>
      <c r="M23" s="115"/>
      <c r="N23" s="13"/>
      <c r="O23" s="114"/>
      <c r="P23" s="13"/>
    </row>
    <row r="24" spans="1:16" x14ac:dyDescent="0.25">
      <c r="A24" s="114"/>
      <c r="B24" s="19"/>
      <c r="C24" s="13"/>
      <c r="D24" s="13"/>
      <c r="E24" s="19"/>
      <c r="F24" s="19"/>
      <c r="G24" s="13"/>
      <c r="H24" s="114"/>
      <c r="I24" s="21"/>
      <c r="J24" s="13"/>
      <c r="K24" s="13"/>
      <c r="M24" s="115"/>
      <c r="N24" s="13"/>
      <c r="O24" s="114"/>
      <c r="P24" s="13"/>
    </row>
    <row r="25" spans="1:16" x14ac:dyDescent="0.25">
      <c r="A25" s="114"/>
      <c r="B25" s="19"/>
      <c r="C25" s="13"/>
      <c r="D25" s="13"/>
      <c r="E25" s="19"/>
      <c r="F25" s="19"/>
      <c r="G25" s="13"/>
      <c r="H25" s="114"/>
      <c r="I25" s="21"/>
      <c r="J25" s="13"/>
      <c r="K25" s="13"/>
      <c r="M25" s="115"/>
      <c r="N25" s="13"/>
      <c r="O25" s="114"/>
      <c r="P25" s="13"/>
    </row>
    <row r="26" spans="1:16" x14ac:dyDescent="0.25">
      <c r="A26" s="114"/>
      <c r="B26" s="19"/>
      <c r="C26" s="13"/>
      <c r="D26" s="13"/>
      <c r="E26" s="19"/>
      <c r="F26" s="19"/>
      <c r="G26" s="13"/>
      <c r="H26" s="114"/>
      <c r="I26" s="21"/>
      <c r="J26" s="13"/>
      <c r="K26" s="13"/>
      <c r="M26" s="115"/>
      <c r="N26" s="13"/>
      <c r="O26" s="114"/>
      <c r="P26" s="13"/>
    </row>
    <row r="27" spans="1:16" x14ac:dyDescent="0.25">
      <c r="A27" s="114"/>
      <c r="B27" s="19"/>
      <c r="C27" s="13"/>
      <c r="D27" s="13"/>
      <c r="E27" s="19"/>
      <c r="F27" s="19"/>
      <c r="G27" s="13"/>
      <c r="H27" s="114"/>
      <c r="I27" s="21"/>
      <c r="J27" s="13"/>
      <c r="K27" s="13"/>
      <c r="M27" s="115"/>
      <c r="N27" s="13"/>
      <c r="O27" s="114"/>
      <c r="P27" s="13"/>
    </row>
    <row r="28" spans="1:16" x14ac:dyDescent="0.25">
      <c r="A28" s="114"/>
      <c r="B28" s="19"/>
      <c r="C28" s="13"/>
      <c r="D28" s="13"/>
      <c r="E28" s="19"/>
      <c r="F28" s="19"/>
      <c r="G28" s="13"/>
      <c r="H28" s="114"/>
      <c r="I28" s="21"/>
      <c r="J28" s="13"/>
      <c r="K28" s="13"/>
      <c r="M28" s="115"/>
      <c r="N28" s="13"/>
      <c r="O28" s="114"/>
      <c r="P28" s="13"/>
    </row>
    <row r="29" spans="1:16" x14ac:dyDescent="0.25">
      <c r="A29" s="114"/>
      <c r="B29" s="19"/>
      <c r="C29" s="13"/>
      <c r="D29" s="13"/>
      <c r="E29" s="19"/>
      <c r="F29" s="19"/>
      <c r="G29" s="13"/>
      <c r="H29" s="114"/>
      <c r="I29" s="21"/>
      <c r="J29" s="13"/>
      <c r="K29" s="13"/>
      <c r="M29" s="115"/>
      <c r="N29" s="13"/>
      <c r="O29" s="114"/>
      <c r="P29" s="13"/>
    </row>
    <row r="30" spans="1:16" x14ac:dyDescent="0.25">
      <c r="A30" s="114"/>
      <c r="B30" s="19"/>
      <c r="C30" s="13"/>
      <c r="D30" s="13"/>
      <c r="E30" s="19"/>
      <c r="F30" s="19"/>
      <c r="G30" s="13"/>
      <c r="H30" s="114"/>
      <c r="I30" s="21"/>
      <c r="J30" s="13"/>
      <c r="K30" s="13"/>
      <c r="M30" s="115"/>
      <c r="N30" s="13"/>
      <c r="O30" s="114"/>
      <c r="P30" s="13"/>
    </row>
    <row r="31" spans="1:16" x14ac:dyDescent="0.25">
      <c r="A31" s="114"/>
      <c r="B31" s="19"/>
      <c r="C31" s="13"/>
      <c r="D31" s="13"/>
      <c r="E31" s="19"/>
      <c r="F31" s="19"/>
      <c r="G31" s="13"/>
      <c r="H31" s="114"/>
      <c r="I31" s="21"/>
      <c r="J31" s="13"/>
      <c r="K31" s="13"/>
      <c r="M31" s="115"/>
      <c r="N31" s="13"/>
      <c r="O31" s="114"/>
      <c r="P31" s="13"/>
    </row>
    <row r="32" spans="1:16" x14ac:dyDescent="0.25">
      <c r="A32" s="114"/>
      <c r="B32" s="19"/>
      <c r="C32" s="13"/>
      <c r="D32" s="13"/>
      <c r="E32" s="19"/>
      <c r="F32" s="19"/>
      <c r="G32" s="13"/>
      <c r="H32" s="114"/>
      <c r="I32" s="21"/>
      <c r="J32" s="13"/>
      <c r="K32" s="13"/>
      <c r="M32" s="115"/>
      <c r="N32" s="13"/>
      <c r="O32" s="114"/>
      <c r="P32" s="13"/>
    </row>
    <row r="33" spans="1:16" x14ac:dyDescent="0.25">
      <c r="A33" s="114"/>
      <c r="B33" s="19"/>
      <c r="C33" s="13"/>
      <c r="D33" s="13"/>
      <c r="E33" s="19"/>
      <c r="F33" s="19"/>
      <c r="G33" s="13"/>
      <c r="H33" s="114"/>
      <c r="I33" s="21"/>
      <c r="J33" s="13"/>
      <c r="K33" s="13"/>
      <c r="M33" s="115"/>
      <c r="N33" s="13"/>
      <c r="O33" s="114"/>
      <c r="P33" s="13"/>
    </row>
    <row r="34" spans="1:16" x14ac:dyDescent="0.25">
      <c r="A34" s="114"/>
      <c r="B34" s="19"/>
      <c r="C34" s="13"/>
      <c r="D34" s="13"/>
      <c r="E34" s="19"/>
      <c r="F34" s="19"/>
      <c r="G34" s="13"/>
      <c r="H34" s="114"/>
      <c r="I34" s="21"/>
      <c r="J34" s="13"/>
      <c r="K34" s="13"/>
      <c r="M34" s="115"/>
      <c r="N34" s="13"/>
      <c r="O34" s="114"/>
      <c r="P34" s="13"/>
    </row>
    <row r="35" spans="1:16" x14ac:dyDescent="0.25">
      <c r="A35" s="114"/>
      <c r="B35" s="19"/>
      <c r="C35" s="13"/>
      <c r="D35" s="13"/>
      <c r="E35" s="19"/>
      <c r="F35" s="19"/>
      <c r="G35" s="13"/>
      <c r="H35" s="114"/>
      <c r="I35" s="21"/>
      <c r="J35" s="13"/>
      <c r="K35" s="13"/>
      <c r="M35" s="115"/>
      <c r="N35" s="13"/>
      <c r="O35" s="114"/>
      <c r="P35" s="13"/>
    </row>
    <row r="36" spans="1:16" x14ac:dyDescent="0.25">
      <c r="A36" s="114"/>
      <c r="B36" s="19"/>
      <c r="C36" s="13"/>
      <c r="D36" s="13"/>
      <c r="E36" s="19"/>
      <c r="F36" s="19"/>
      <c r="G36" s="13"/>
      <c r="H36" s="114"/>
      <c r="I36" s="21"/>
      <c r="J36" s="13"/>
      <c r="K36" s="13"/>
      <c r="M36" s="115"/>
      <c r="N36" s="13"/>
      <c r="O36" s="114"/>
      <c r="P36" s="13"/>
    </row>
    <row r="37" spans="1:16" x14ac:dyDescent="0.25">
      <c r="A37" s="114"/>
      <c r="B37" s="19"/>
      <c r="C37" s="13"/>
      <c r="D37" s="13"/>
      <c r="E37" s="19"/>
      <c r="F37" s="19"/>
      <c r="G37" s="13"/>
      <c r="H37" s="114"/>
      <c r="I37" s="21"/>
      <c r="J37" s="13"/>
      <c r="K37" s="13"/>
      <c r="M37" s="115"/>
      <c r="N37" s="13"/>
      <c r="O37" s="114"/>
      <c r="P37" s="13"/>
    </row>
    <row r="38" spans="1:16" x14ac:dyDescent="0.25">
      <c r="A38" s="114"/>
      <c r="B38" s="19"/>
      <c r="C38" s="13"/>
      <c r="D38" s="13"/>
      <c r="E38" s="19"/>
      <c r="F38" s="19"/>
      <c r="G38" s="13"/>
      <c r="H38" s="114"/>
      <c r="I38" s="21"/>
      <c r="J38" s="13"/>
      <c r="K38" s="13"/>
      <c r="M38" s="115"/>
      <c r="N38" s="13"/>
      <c r="O38" s="114"/>
      <c r="P38" s="13"/>
    </row>
  </sheetData>
  <conditionalFormatting sqref="M3:M38">
    <cfRule type="cellIs" dxfId="17" priority="2" operator="greaterThan">
      <formula>1000000</formula>
    </cfRule>
    <cfRule type="cellIs" dxfId="16" priority="3" operator="equal">
      <formula>"Rp1000000"</formula>
    </cfRule>
    <cfRule type="cellIs" dxfId="15" priority="4" operator="greaterThan">
      <formula>"Rp1000000"</formula>
    </cfRule>
  </conditionalFormatting>
  <conditionalFormatting sqref="O2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3:O1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13:O38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A08EE2-F18D-4C10-8BB9-33E039F05512}">
  <dimension ref="A2:P38"/>
  <sheetViews>
    <sheetView topLeftCell="D1" zoomScale="70" zoomScaleNormal="70" workbookViewId="0">
      <pane ySplit="2" topLeftCell="A3" activePane="bottomLeft" state="frozen"/>
      <selection pane="bottomLeft" activeCell="I6" sqref="I6:I12"/>
    </sheetView>
  </sheetViews>
  <sheetFormatPr defaultRowHeight="15" x14ac:dyDescent="0.25"/>
  <cols>
    <col min="1" max="1" width="7.85546875" customWidth="1"/>
    <col min="2" max="2" width="16.85546875" customWidth="1"/>
    <col min="3" max="3" width="11.5703125" customWidth="1"/>
    <col min="4" max="4" width="14.5703125" customWidth="1"/>
    <col min="5" max="5" width="20.7109375" customWidth="1"/>
    <col min="6" max="6" width="31.42578125" customWidth="1"/>
    <col min="7" max="7" width="11.7109375" customWidth="1"/>
    <col min="8" max="8" width="13.28515625" customWidth="1"/>
    <col min="9" max="9" width="31.42578125" customWidth="1"/>
    <col min="10" max="10" width="15.7109375" customWidth="1"/>
    <col min="13" max="13" width="24.42578125" customWidth="1"/>
    <col min="14" max="14" width="21" customWidth="1"/>
    <col min="15" max="15" width="25.5703125" customWidth="1"/>
    <col min="16" max="16" width="11.5703125" customWidth="1"/>
  </cols>
  <sheetData>
    <row r="2" spans="1:16" ht="30" x14ac:dyDescent="0.25">
      <c r="A2" s="110" t="s">
        <v>31</v>
      </c>
      <c r="B2" s="110" t="s">
        <v>975</v>
      </c>
      <c r="C2" s="111" t="s">
        <v>1044</v>
      </c>
      <c r="D2" s="111" t="s">
        <v>976</v>
      </c>
      <c r="E2" s="110" t="s">
        <v>917</v>
      </c>
      <c r="F2" s="110" t="s">
        <v>974</v>
      </c>
      <c r="G2" s="111" t="s">
        <v>373</v>
      </c>
      <c r="H2" s="111" t="s">
        <v>32</v>
      </c>
      <c r="I2" s="111" t="s">
        <v>934</v>
      </c>
      <c r="J2" s="111" t="s">
        <v>935</v>
      </c>
      <c r="K2" s="112" t="s">
        <v>33</v>
      </c>
      <c r="L2" s="112" t="s">
        <v>36</v>
      </c>
      <c r="M2" s="112" t="s">
        <v>1045</v>
      </c>
      <c r="N2" s="110" t="s">
        <v>213</v>
      </c>
      <c r="O2" s="110" t="s">
        <v>34</v>
      </c>
      <c r="P2" s="110" t="s">
        <v>35</v>
      </c>
    </row>
    <row r="3" spans="1:16" x14ac:dyDescent="0.25">
      <c r="A3" s="14">
        <v>2</v>
      </c>
      <c r="B3" s="4" t="s">
        <v>432</v>
      </c>
      <c r="C3" s="3" t="s">
        <v>1039</v>
      </c>
      <c r="D3" s="3" t="s">
        <v>241</v>
      </c>
      <c r="E3" s="4" t="s">
        <v>379</v>
      </c>
      <c r="F3" s="4" t="s">
        <v>800</v>
      </c>
      <c r="G3" s="3" t="s">
        <v>359</v>
      </c>
      <c r="H3" s="14" t="s">
        <v>37</v>
      </c>
      <c r="I3" s="3" t="s">
        <v>211</v>
      </c>
      <c r="J3" s="3" t="s">
        <v>69</v>
      </c>
      <c r="K3" s="3">
        <v>2021</v>
      </c>
      <c r="L3" s="5"/>
      <c r="M3" s="64">
        <v>1150000</v>
      </c>
      <c r="N3" s="3" t="s">
        <v>214</v>
      </c>
      <c r="O3" s="14" t="s">
        <v>1822</v>
      </c>
      <c r="P3" s="3"/>
    </row>
    <row r="4" spans="1:16" x14ac:dyDescent="0.25">
      <c r="A4" s="14">
        <v>7</v>
      </c>
      <c r="B4" s="4" t="s">
        <v>432</v>
      </c>
      <c r="C4" s="3" t="s">
        <v>1039</v>
      </c>
      <c r="D4" s="3" t="s">
        <v>241</v>
      </c>
      <c r="E4" s="4" t="s">
        <v>379</v>
      </c>
      <c r="F4" s="4" t="s">
        <v>800</v>
      </c>
      <c r="G4" s="3" t="s">
        <v>359</v>
      </c>
      <c r="H4" s="14" t="s">
        <v>38</v>
      </c>
      <c r="I4" s="20" t="s">
        <v>904</v>
      </c>
      <c r="J4" s="3" t="s">
        <v>69</v>
      </c>
      <c r="K4" s="3">
        <v>2021</v>
      </c>
      <c r="L4" s="5"/>
      <c r="M4" s="64">
        <v>1150000</v>
      </c>
      <c r="N4" s="3" t="s">
        <v>214</v>
      </c>
      <c r="O4" s="14" t="s">
        <v>1827</v>
      </c>
      <c r="P4" s="3"/>
    </row>
    <row r="5" spans="1:16" x14ac:dyDescent="0.25">
      <c r="A5" s="14">
        <v>5</v>
      </c>
      <c r="B5" s="4" t="s">
        <v>432</v>
      </c>
      <c r="C5" s="3" t="s">
        <v>1039</v>
      </c>
      <c r="D5" s="3" t="s">
        <v>241</v>
      </c>
      <c r="E5" s="4" t="s">
        <v>380</v>
      </c>
      <c r="F5" s="4" t="s">
        <v>891</v>
      </c>
      <c r="G5" s="3" t="s">
        <v>360</v>
      </c>
      <c r="H5" s="14" t="s">
        <v>37</v>
      </c>
      <c r="I5" s="20" t="s">
        <v>437</v>
      </c>
      <c r="J5" s="3" t="s">
        <v>69</v>
      </c>
      <c r="K5" s="3">
        <v>2021</v>
      </c>
      <c r="L5" s="5"/>
      <c r="M5" s="64">
        <v>1400000</v>
      </c>
      <c r="N5" s="3" t="s">
        <v>214</v>
      </c>
      <c r="O5" s="14" t="s">
        <v>1825</v>
      </c>
      <c r="P5" s="3"/>
    </row>
    <row r="6" spans="1:16" x14ac:dyDescent="0.25">
      <c r="A6" s="14">
        <v>1</v>
      </c>
      <c r="B6" s="4" t="s">
        <v>432</v>
      </c>
      <c r="C6" s="3" t="s">
        <v>1039</v>
      </c>
      <c r="D6" s="3" t="s">
        <v>241</v>
      </c>
      <c r="E6" s="4" t="s">
        <v>378</v>
      </c>
      <c r="F6" s="4" t="s">
        <v>1963</v>
      </c>
      <c r="G6" s="3" t="s">
        <v>361</v>
      </c>
      <c r="H6" s="14" t="s">
        <v>37</v>
      </c>
      <c r="I6" s="3" t="s">
        <v>211</v>
      </c>
      <c r="J6" s="3" t="s">
        <v>69</v>
      </c>
      <c r="K6" s="3">
        <v>2019</v>
      </c>
      <c r="L6" s="5"/>
      <c r="M6" s="64">
        <v>8000000</v>
      </c>
      <c r="N6" s="3" t="s">
        <v>214</v>
      </c>
      <c r="O6" s="14" t="s">
        <v>1821</v>
      </c>
      <c r="P6" s="3"/>
    </row>
    <row r="7" spans="1:16" x14ac:dyDescent="0.25">
      <c r="A7" s="14">
        <v>3</v>
      </c>
      <c r="B7" s="4" t="s">
        <v>432</v>
      </c>
      <c r="C7" s="3" t="s">
        <v>1039</v>
      </c>
      <c r="D7" s="3" t="s">
        <v>241</v>
      </c>
      <c r="E7" s="4" t="s">
        <v>378</v>
      </c>
      <c r="F7" s="4" t="s">
        <v>1963</v>
      </c>
      <c r="G7" s="3" t="s">
        <v>361</v>
      </c>
      <c r="H7" s="14" t="s">
        <v>38</v>
      </c>
      <c r="I7" s="20" t="s">
        <v>905</v>
      </c>
      <c r="J7" s="3" t="s">
        <v>69</v>
      </c>
      <c r="K7" s="3">
        <v>2021</v>
      </c>
      <c r="L7" s="5"/>
      <c r="M7" s="64">
        <v>8000000</v>
      </c>
      <c r="N7" s="3" t="s">
        <v>214</v>
      </c>
      <c r="O7" s="14" t="s">
        <v>1823</v>
      </c>
      <c r="P7" s="3"/>
    </row>
    <row r="8" spans="1:16" x14ac:dyDescent="0.25">
      <c r="A8" s="14">
        <v>4</v>
      </c>
      <c r="B8" s="4" t="s">
        <v>432</v>
      </c>
      <c r="C8" s="3" t="s">
        <v>1039</v>
      </c>
      <c r="D8" s="3" t="s">
        <v>241</v>
      </c>
      <c r="E8" s="4" t="s">
        <v>378</v>
      </c>
      <c r="F8" s="4" t="s">
        <v>1963</v>
      </c>
      <c r="G8" s="3" t="s">
        <v>361</v>
      </c>
      <c r="H8" s="14" t="s">
        <v>39</v>
      </c>
      <c r="I8" s="20" t="s">
        <v>437</v>
      </c>
      <c r="J8" s="3" t="s">
        <v>69</v>
      </c>
      <c r="K8" s="3">
        <v>2021</v>
      </c>
      <c r="L8" s="5"/>
      <c r="M8" s="64">
        <v>8000000</v>
      </c>
      <c r="N8" s="3" t="s">
        <v>214</v>
      </c>
      <c r="O8" s="14" t="s">
        <v>1824</v>
      </c>
      <c r="P8" s="3"/>
    </row>
    <row r="9" spans="1:16" x14ac:dyDescent="0.25">
      <c r="A9" s="14">
        <v>6</v>
      </c>
      <c r="B9" s="4" t="s">
        <v>432</v>
      </c>
      <c r="C9" s="3" t="s">
        <v>1039</v>
      </c>
      <c r="D9" s="3" t="s">
        <v>241</v>
      </c>
      <c r="E9" s="4" t="s">
        <v>378</v>
      </c>
      <c r="F9" s="4" t="s">
        <v>1963</v>
      </c>
      <c r="G9" s="3" t="s">
        <v>361</v>
      </c>
      <c r="H9" s="14" t="s">
        <v>40</v>
      </c>
      <c r="I9" s="20" t="s">
        <v>904</v>
      </c>
      <c r="J9" s="3" t="s">
        <v>69</v>
      </c>
      <c r="K9" s="3">
        <v>2019</v>
      </c>
      <c r="L9" s="5"/>
      <c r="M9" s="64">
        <v>6500000</v>
      </c>
      <c r="N9" s="3" t="s">
        <v>214</v>
      </c>
      <c r="O9" s="14" t="s">
        <v>1826</v>
      </c>
      <c r="P9" s="3"/>
    </row>
    <row r="10" spans="1:16" x14ac:dyDescent="0.25">
      <c r="A10" s="14">
        <v>8</v>
      </c>
      <c r="B10" s="4" t="s">
        <v>432</v>
      </c>
      <c r="C10" s="3" t="s">
        <v>1039</v>
      </c>
      <c r="D10" s="3" t="s">
        <v>241</v>
      </c>
      <c r="E10" s="4" t="s">
        <v>438</v>
      </c>
      <c r="F10" s="4" t="s">
        <v>1964</v>
      </c>
      <c r="G10" s="3" t="s">
        <v>363</v>
      </c>
      <c r="H10" s="14" t="s">
        <v>37</v>
      </c>
      <c r="I10" s="20" t="s">
        <v>439</v>
      </c>
      <c r="J10" s="3" t="s">
        <v>69</v>
      </c>
      <c r="K10" s="3">
        <v>2019</v>
      </c>
      <c r="L10" s="5"/>
      <c r="M10" s="64">
        <v>6500000</v>
      </c>
      <c r="N10" s="3" t="s">
        <v>214</v>
      </c>
      <c r="O10" s="14" t="s">
        <v>1828</v>
      </c>
      <c r="P10" s="3"/>
    </row>
    <row r="11" spans="1:16" x14ac:dyDescent="0.25">
      <c r="A11" s="14">
        <v>9</v>
      </c>
      <c r="B11" s="4" t="s">
        <v>432</v>
      </c>
      <c r="C11" s="3" t="s">
        <v>1039</v>
      </c>
      <c r="D11" s="3" t="s">
        <v>241</v>
      </c>
      <c r="E11" s="4" t="s">
        <v>438</v>
      </c>
      <c r="F11" s="4" t="s">
        <v>1964</v>
      </c>
      <c r="G11" s="3" t="s">
        <v>363</v>
      </c>
      <c r="H11" s="14" t="s">
        <v>38</v>
      </c>
      <c r="I11" s="20" t="s">
        <v>977</v>
      </c>
      <c r="J11" s="3" t="s">
        <v>69</v>
      </c>
      <c r="K11" s="3">
        <v>2022</v>
      </c>
      <c r="L11" s="5"/>
      <c r="M11" s="64">
        <v>5100000</v>
      </c>
      <c r="N11" s="3" t="s">
        <v>214</v>
      </c>
      <c r="O11" s="14" t="s">
        <v>1829</v>
      </c>
      <c r="P11" s="3"/>
    </row>
    <row r="12" spans="1:16" x14ac:dyDescent="0.25">
      <c r="A12" s="14">
        <v>10</v>
      </c>
      <c r="B12" s="4" t="s">
        <v>432</v>
      </c>
      <c r="C12" s="3" t="s">
        <v>1039</v>
      </c>
      <c r="D12" s="3" t="s">
        <v>241</v>
      </c>
      <c r="E12" s="4" t="s">
        <v>438</v>
      </c>
      <c r="F12" s="4" t="s">
        <v>1964</v>
      </c>
      <c r="G12" s="3" t="s">
        <v>363</v>
      </c>
      <c r="H12" s="14" t="s">
        <v>39</v>
      </c>
      <c r="I12" s="20" t="s">
        <v>977</v>
      </c>
      <c r="J12" s="3" t="s">
        <v>69</v>
      </c>
      <c r="K12" s="3">
        <v>2022</v>
      </c>
      <c r="L12" s="5"/>
      <c r="M12" s="64">
        <v>5100000</v>
      </c>
      <c r="N12" s="3" t="s">
        <v>214</v>
      </c>
      <c r="O12" s="14" t="s">
        <v>1830</v>
      </c>
      <c r="P12" s="3"/>
    </row>
    <row r="13" spans="1:16" x14ac:dyDescent="0.25">
      <c r="A13" s="116"/>
      <c r="B13" s="117"/>
      <c r="C13" s="118"/>
      <c r="D13" s="118"/>
      <c r="E13" s="117"/>
      <c r="F13" s="117"/>
      <c r="G13" s="118"/>
      <c r="H13" s="116"/>
      <c r="I13" s="119"/>
      <c r="J13" s="118"/>
      <c r="K13" s="118"/>
      <c r="L13" s="120"/>
      <c r="M13" s="121"/>
      <c r="N13" s="118"/>
      <c r="O13" s="116"/>
      <c r="P13" s="118"/>
    </row>
    <row r="14" spans="1:16" x14ac:dyDescent="0.25">
      <c r="A14" s="114"/>
      <c r="B14" s="19"/>
      <c r="C14" s="13"/>
      <c r="D14" s="13"/>
      <c r="E14" s="19"/>
      <c r="F14" s="19"/>
      <c r="G14" s="13"/>
      <c r="H14" s="114"/>
      <c r="I14" s="21"/>
      <c r="J14" s="13"/>
      <c r="K14" s="13"/>
      <c r="M14" s="115"/>
      <c r="N14" s="13"/>
      <c r="O14" s="114"/>
      <c r="P14" s="13"/>
    </row>
    <row r="15" spans="1:16" x14ac:dyDescent="0.25">
      <c r="A15" s="114"/>
      <c r="B15" s="19"/>
      <c r="C15" s="13"/>
      <c r="D15" s="13"/>
      <c r="E15" s="19"/>
      <c r="F15" s="19"/>
      <c r="G15" s="13"/>
      <c r="H15" s="114"/>
      <c r="I15" s="21"/>
      <c r="J15" s="13"/>
      <c r="K15" s="13"/>
      <c r="M15" s="115"/>
      <c r="N15" s="13"/>
      <c r="O15" s="114"/>
      <c r="P15" s="13"/>
    </row>
    <row r="16" spans="1:16" x14ac:dyDescent="0.25">
      <c r="A16" s="114"/>
      <c r="B16" s="19"/>
      <c r="C16" s="13"/>
      <c r="D16" s="13"/>
      <c r="E16" s="19"/>
      <c r="F16" s="19"/>
      <c r="G16" s="13"/>
      <c r="H16" s="114"/>
      <c r="I16" s="21"/>
      <c r="J16" s="13"/>
      <c r="K16" s="13"/>
      <c r="M16" s="115"/>
      <c r="N16" s="13"/>
      <c r="O16" s="114"/>
      <c r="P16" s="13"/>
    </row>
    <row r="17" spans="1:16" x14ac:dyDescent="0.25">
      <c r="A17" s="114"/>
      <c r="B17" s="19"/>
      <c r="C17" s="13"/>
      <c r="D17" s="13"/>
      <c r="E17" s="19"/>
      <c r="F17" s="19"/>
      <c r="G17" s="13"/>
      <c r="H17" s="114"/>
      <c r="I17" s="21"/>
      <c r="J17" s="13"/>
      <c r="K17" s="13"/>
      <c r="M17" s="115"/>
      <c r="N17" s="13"/>
      <c r="O17" s="114"/>
      <c r="P17" s="13"/>
    </row>
    <row r="18" spans="1:16" x14ac:dyDescent="0.25">
      <c r="A18" s="114"/>
      <c r="B18" s="19"/>
      <c r="C18" s="13"/>
      <c r="D18" s="13"/>
      <c r="E18" s="19"/>
      <c r="F18" s="19"/>
      <c r="G18" s="13"/>
      <c r="H18" s="114"/>
      <c r="I18" s="21"/>
      <c r="J18" s="13"/>
      <c r="K18" s="13"/>
      <c r="M18" s="115"/>
      <c r="N18" s="13"/>
      <c r="O18" s="114"/>
      <c r="P18" s="13"/>
    </row>
    <row r="19" spans="1:16" x14ac:dyDescent="0.25">
      <c r="A19" s="114"/>
      <c r="B19" s="19"/>
      <c r="C19" s="13"/>
      <c r="D19" s="13"/>
      <c r="E19" s="19"/>
      <c r="F19" s="19"/>
      <c r="G19" s="13"/>
      <c r="H19" s="114"/>
      <c r="I19" s="21"/>
      <c r="J19" s="13"/>
      <c r="K19" s="13"/>
      <c r="M19" s="115"/>
      <c r="N19" s="13"/>
      <c r="O19" s="114"/>
      <c r="P19" s="13"/>
    </row>
    <row r="20" spans="1:16" x14ac:dyDescent="0.25">
      <c r="A20" s="114"/>
      <c r="B20" s="19"/>
      <c r="C20" s="13"/>
      <c r="D20" s="13"/>
      <c r="E20" s="19"/>
      <c r="F20" s="19"/>
      <c r="G20" s="13"/>
      <c r="H20" s="114"/>
      <c r="I20" s="21"/>
      <c r="J20" s="13"/>
      <c r="K20" s="13"/>
      <c r="M20" s="115"/>
      <c r="N20" s="13"/>
      <c r="O20" s="114"/>
      <c r="P20" s="13"/>
    </row>
    <row r="21" spans="1:16" x14ac:dyDescent="0.25">
      <c r="A21" s="114"/>
      <c r="B21" s="19"/>
      <c r="C21" s="13"/>
      <c r="D21" s="13"/>
      <c r="E21" s="19"/>
      <c r="F21" s="19"/>
      <c r="G21" s="13"/>
      <c r="H21" s="114"/>
      <c r="I21" s="21"/>
      <c r="J21" s="13"/>
      <c r="K21" s="13"/>
      <c r="M21" s="115"/>
      <c r="N21" s="13"/>
      <c r="O21" s="114"/>
      <c r="P21" s="13"/>
    </row>
    <row r="22" spans="1:16" x14ac:dyDescent="0.25">
      <c r="A22" s="114"/>
      <c r="B22" s="19"/>
      <c r="C22" s="13"/>
      <c r="D22" s="13"/>
      <c r="E22" s="19"/>
      <c r="F22" s="19"/>
      <c r="G22" s="13"/>
      <c r="H22" s="114"/>
      <c r="I22" s="21"/>
      <c r="J22" s="13"/>
      <c r="K22" s="13"/>
      <c r="M22" s="115"/>
      <c r="N22" s="13"/>
      <c r="O22" s="114"/>
      <c r="P22" s="13"/>
    </row>
    <row r="23" spans="1:16" x14ac:dyDescent="0.25">
      <c r="A23" s="114"/>
      <c r="B23" s="19"/>
      <c r="C23" s="13"/>
      <c r="D23" s="13"/>
      <c r="E23" s="19"/>
      <c r="F23" s="19"/>
      <c r="G23" s="13"/>
      <c r="H23" s="114"/>
      <c r="I23" s="21"/>
      <c r="J23" s="13"/>
      <c r="K23" s="13"/>
      <c r="M23" s="115"/>
      <c r="N23" s="13"/>
      <c r="O23" s="114"/>
      <c r="P23" s="13"/>
    </row>
    <row r="24" spans="1:16" x14ac:dyDescent="0.25">
      <c r="A24" s="114"/>
      <c r="B24" s="19"/>
      <c r="C24" s="13"/>
      <c r="D24" s="13"/>
      <c r="E24" s="19"/>
      <c r="F24" s="19"/>
      <c r="G24" s="13"/>
      <c r="H24" s="114"/>
      <c r="I24" s="21"/>
      <c r="J24" s="13"/>
      <c r="K24" s="13"/>
      <c r="M24" s="115"/>
      <c r="N24" s="13"/>
      <c r="O24" s="114"/>
      <c r="P24" s="13"/>
    </row>
    <row r="25" spans="1:16" x14ac:dyDescent="0.25">
      <c r="A25" s="114"/>
      <c r="B25" s="19"/>
      <c r="C25" s="13"/>
      <c r="D25" s="13"/>
      <c r="E25" s="19"/>
      <c r="F25" s="19"/>
      <c r="G25" s="13"/>
      <c r="H25" s="114"/>
      <c r="I25" s="21"/>
      <c r="J25" s="13"/>
      <c r="K25" s="13"/>
      <c r="M25" s="115"/>
      <c r="N25" s="13"/>
      <c r="O25" s="114"/>
      <c r="P25" s="13"/>
    </row>
    <row r="26" spans="1:16" x14ac:dyDescent="0.25">
      <c r="A26" s="114"/>
      <c r="B26" s="19"/>
      <c r="C26" s="13"/>
      <c r="D26" s="13"/>
      <c r="E26" s="19"/>
      <c r="F26" s="19"/>
      <c r="G26" s="13"/>
      <c r="H26" s="114"/>
      <c r="I26" s="21"/>
      <c r="J26" s="13"/>
      <c r="K26" s="13"/>
      <c r="M26" s="115"/>
      <c r="N26" s="13"/>
      <c r="O26" s="114"/>
      <c r="P26" s="13"/>
    </row>
    <row r="27" spans="1:16" x14ac:dyDescent="0.25">
      <c r="A27" s="114"/>
      <c r="B27" s="19"/>
      <c r="C27" s="13"/>
      <c r="D27" s="13"/>
      <c r="E27" s="19"/>
      <c r="F27" s="19"/>
      <c r="G27" s="13"/>
      <c r="H27" s="114"/>
      <c r="I27" s="21"/>
      <c r="J27" s="13"/>
      <c r="K27" s="13"/>
      <c r="M27" s="115"/>
      <c r="N27" s="13"/>
      <c r="O27" s="114"/>
      <c r="P27" s="13"/>
    </row>
    <row r="28" spans="1:16" x14ac:dyDescent="0.25">
      <c r="A28" s="114"/>
      <c r="B28" s="19"/>
      <c r="C28" s="13"/>
      <c r="D28" s="13"/>
      <c r="E28" s="19"/>
      <c r="F28" s="19"/>
      <c r="G28" s="13"/>
      <c r="H28" s="114"/>
      <c r="I28" s="21"/>
      <c r="J28" s="13"/>
      <c r="K28" s="13"/>
      <c r="M28" s="115"/>
      <c r="N28" s="13"/>
      <c r="O28" s="114"/>
      <c r="P28" s="13"/>
    </row>
    <row r="29" spans="1:16" x14ac:dyDescent="0.25">
      <c r="A29" s="114"/>
      <c r="B29" s="19"/>
      <c r="C29" s="13"/>
      <c r="D29" s="13"/>
      <c r="E29" s="19"/>
      <c r="F29" s="19"/>
      <c r="G29" s="13"/>
      <c r="H29" s="114"/>
      <c r="I29" s="21"/>
      <c r="J29" s="13"/>
      <c r="K29" s="13"/>
      <c r="M29" s="115"/>
      <c r="N29" s="13"/>
      <c r="O29" s="114"/>
      <c r="P29" s="13"/>
    </row>
    <row r="30" spans="1:16" x14ac:dyDescent="0.25">
      <c r="A30" s="114"/>
      <c r="B30" s="19"/>
      <c r="C30" s="13"/>
      <c r="D30" s="13"/>
      <c r="E30" s="19"/>
      <c r="F30" s="19"/>
      <c r="G30" s="13"/>
      <c r="H30" s="114"/>
      <c r="I30" s="21"/>
      <c r="J30" s="13"/>
      <c r="K30" s="13"/>
      <c r="M30" s="115"/>
      <c r="N30" s="13"/>
      <c r="O30" s="114"/>
      <c r="P30" s="13"/>
    </row>
    <row r="31" spans="1:16" x14ac:dyDescent="0.25">
      <c r="A31" s="114"/>
      <c r="B31" s="19"/>
      <c r="C31" s="13"/>
      <c r="D31" s="13"/>
      <c r="E31" s="19"/>
      <c r="F31" s="19"/>
      <c r="G31" s="13"/>
      <c r="H31" s="114"/>
      <c r="I31" s="21"/>
      <c r="J31" s="13"/>
      <c r="K31" s="13"/>
      <c r="M31" s="115"/>
      <c r="N31" s="13"/>
      <c r="O31" s="114"/>
      <c r="P31" s="13"/>
    </row>
    <row r="32" spans="1:16" x14ac:dyDescent="0.25">
      <c r="A32" s="114"/>
      <c r="B32" s="19"/>
      <c r="C32" s="13"/>
      <c r="D32" s="13"/>
      <c r="E32" s="19"/>
      <c r="F32" s="19"/>
      <c r="G32" s="13"/>
      <c r="H32" s="114"/>
      <c r="I32" s="21"/>
      <c r="J32" s="13"/>
      <c r="K32" s="13"/>
      <c r="M32" s="115"/>
      <c r="N32" s="13"/>
      <c r="O32" s="114"/>
      <c r="P32" s="13"/>
    </row>
    <row r="33" spans="1:16" x14ac:dyDescent="0.25">
      <c r="A33" s="114"/>
      <c r="B33" s="19"/>
      <c r="C33" s="13"/>
      <c r="D33" s="13"/>
      <c r="E33" s="19"/>
      <c r="F33" s="19"/>
      <c r="G33" s="13"/>
      <c r="H33" s="114"/>
      <c r="I33" s="21"/>
      <c r="J33" s="13"/>
      <c r="K33" s="13"/>
      <c r="M33" s="115"/>
      <c r="N33" s="13"/>
      <c r="O33" s="114"/>
      <c r="P33" s="13"/>
    </row>
    <row r="34" spans="1:16" x14ac:dyDescent="0.25">
      <c r="A34" s="114"/>
      <c r="B34" s="19"/>
      <c r="C34" s="13"/>
      <c r="D34" s="13"/>
      <c r="E34" s="19"/>
      <c r="F34" s="19"/>
      <c r="G34" s="13"/>
      <c r="H34" s="114"/>
      <c r="I34" s="21"/>
      <c r="J34" s="13"/>
      <c r="K34" s="13"/>
      <c r="M34" s="115"/>
      <c r="N34" s="13"/>
      <c r="O34" s="114"/>
      <c r="P34" s="13"/>
    </row>
    <row r="35" spans="1:16" x14ac:dyDescent="0.25">
      <c r="A35" s="114"/>
      <c r="B35" s="19"/>
      <c r="C35" s="13"/>
      <c r="D35" s="13"/>
      <c r="E35" s="19"/>
      <c r="F35" s="19"/>
      <c r="G35" s="13"/>
      <c r="H35" s="114"/>
      <c r="I35" s="21"/>
      <c r="J35" s="13"/>
      <c r="K35" s="13"/>
      <c r="M35" s="115"/>
      <c r="N35" s="13"/>
      <c r="O35" s="114"/>
      <c r="P35" s="13"/>
    </row>
    <row r="36" spans="1:16" x14ac:dyDescent="0.25">
      <c r="A36" s="114"/>
      <c r="B36" s="19"/>
      <c r="C36" s="13"/>
      <c r="D36" s="13"/>
      <c r="E36" s="19"/>
      <c r="F36" s="19"/>
      <c r="G36" s="13"/>
      <c r="H36" s="114"/>
      <c r="I36" s="21"/>
      <c r="J36" s="13"/>
      <c r="K36" s="13"/>
      <c r="M36" s="115"/>
      <c r="N36" s="13"/>
      <c r="O36" s="114"/>
      <c r="P36" s="13"/>
    </row>
    <row r="37" spans="1:16" x14ac:dyDescent="0.25">
      <c r="A37" s="114"/>
      <c r="B37" s="19"/>
      <c r="C37" s="13"/>
      <c r="D37" s="13"/>
      <c r="E37" s="19"/>
      <c r="F37" s="19"/>
      <c r="G37" s="13"/>
      <c r="H37" s="114"/>
      <c r="I37" s="21"/>
      <c r="J37" s="13"/>
      <c r="K37" s="13"/>
      <c r="M37" s="115"/>
      <c r="N37" s="13"/>
      <c r="O37" s="114"/>
      <c r="P37" s="13"/>
    </row>
    <row r="38" spans="1:16" x14ac:dyDescent="0.25">
      <c r="A38" s="114"/>
      <c r="B38" s="19"/>
      <c r="C38" s="13"/>
      <c r="D38" s="13"/>
      <c r="E38" s="19"/>
      <c r="F38" s="19"/>
      <c r="G38" s="13"/>
      <c r="H38" s="114"/>
      <c r="I38" s="21"/>
      <c r="J38" s="13"/>
      <c r="K38" s="13"/>
      <c r="M38" s="115"/>
      <c r="N38" s="13"/>
      <c r="O38" s="114"/>
      <c r="P38" s="13"/>
    </row>
  </sheetData>
  <sortState xmlns:xlrd2="http://schemas.microsoft.com/office/spreadsheetml/2017/richdata2" ref="A3:P12">
    <sortCondition ref="G2:G12"/>
  </sortState>
  <phoneticPr fontId="6" type="noConversion"/>
  <conditionalFormatting sqref="M3:M38">
    <cfRule type="cellIs" dxfId="14" priority="2" operator="greaterThan">
      <formula>1000000</formula>
    </cfRule>
    <cfRule type="cellIs" dxfId="13" priority="3" operator="equal">
      <formula>"Rp1000000"</formula>
    </cfRule>
    <cfRule type="cellIs" dxfId="12" priority="4" operator="greaterThan">
      <formula>"Rp1000000"</formula>
    </cfRule>
  </conditionalFormatting>
  <conditionalFormatting sqref="O2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3:O1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13:O38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FA6710-AC81-417E-89D3-D417688DFAFB}">
  <dimension ref="A2:P38"/>
  <sheetViews>
    <sheetView topLeftCell="G1" workbookViewId="0">
      <pane ySplit="2" topLeftCell="A3" activePane="bottomLeft" state="frozen"/>
      <selection pane="bottomLeft" activeCell="G25" sqref="G25"/>
    </sheetView>
  </sheetViews>
  <sheetFormatPr defaultRowHeight="15" x14ac:dyDescent="0.25"/>
  <cols>
    <col min="1" max="1" width="7.85546875" customWidth="1"/>
    <col min="2" max="2" width="16.85546875" customWidth="1"/>
    <col min="3" max="3" width="11.5703125" customWidth="1"/>
    <col min="4" max="4" width="14.5703125" customWidth="1"/>
    <col min="5" max="5" width="17.7109375" customWidth="1"/>
    <col min="6" max="6" width="66.28515625" customWidth="1"/>
    <col min="7" max="7" width="11.7109375" customWidth="1"/>
    <col min="8" max="8" width="13.28515625" customWidth="1"/>
    <col min="9" max="9" width="31.42578125" customWidth="1"/>
    <col min="10" max="10" width="15.7109375" customWidth="1"/>
    <col min="13" max="13" width="24.42578125" customWidth="1"/>
    <col min="14" max="14" width="21" customWidth="1"/>
    <col min="15" max="15" width="25.5703125" customWidth="1"/>
    <col min="16" max="16" width="11.5703125" customWidth="1"/>
  </cols>
  <sheetData>
    <row r="2" spans="1:16" ht="30" x14ac:dyDescent="0.25">
      <c r="A2" s="110" t="s">
        <v>31</v>
      </c>
      <c r="B2" s="110" t="s">
        <v>975</v>
      </c>
      <c r="C2" s="111" t="s">
        <v>1044</v>
      </c>
      <c r="D2" s="111" t="s">
        <v>976</v>
      </c>
      <c r="E2" s="110" t="s">
        <v>917</v>
      </c>
      <c r="F2" s="110" t="s">
        <v>974</v>
      </c>
      <c r="G2" s="111" t="s">
        <v>373</v>
      </c>
      <c r="H2" s="111" t="s">
        <v>32</v>
      </c>
      <c r="I2" s="111" t="s">
        <v>934</v>
      </c>
      <c r="J2" s="111" t="s">
        <v>935</v>
      </c>
      <c r="K2" s="112" t="s">
        <v>33</v>
      </c>
      <c r="L2" s="112" t="s">
        <v>36</v>
      </c>
      <c r="M2" s="112" t="s">
        <v>1045</v>
      </c>
      <c r="N2" s="110" t="s">
        <v>213</v>
      </c>
      <c r="O2" s="110" t="s">
        <v>34</v>
      </c>
      <c r="P2" s="110" t="s">
        <v>35</v>
      </c>
    </row>
    <row r="3" spans="1:16" x14ac:dyDescent="0.25">
      <c r="A3" s="14" t="s">
        <v>216</v>
      </c>
      <c r="B3" s="4" t="s">
        <v>772</v>
      </c>
      <c r="C3" s="3" t="s">
        <v>1038</v>
      </c>
      <c r="D3" s="3" t="s">
        <v>207</v>
      </c>
      <c r="E3" s="4" t="s">
        <v>297</v>
      </c>
      <c r="F3" s="4" t="s">
        <v>867</v>
      </c>
      <c r="G3" s="3" t="s">
        <v>321</v>
      </c>
      <c r="H3" s="14" t="s">
        <v>37</v>
      </c>
      <c r="I3" s="3" t="s">
        <v>67</v>
      </c>
      <c r="J3" s="3" t="s">
        <v>69</v>
      </c>
      <c r="K3" s="3">
        <v>2021</v>
      </c>
      <c r="L3" s="14"/>
      <c r="M3" s="64">
        <v>375000</v>
      </c>
      <c r="N3" s="3" t="s">
        <v>214</v>
      </c>
      <c r="O3" s="14" t="s">
        <v>1831</v>
      </c>
      <c r="P3" s="3"/>
    </row>
    <row r="4" spans="1:16" x14ac:dyDescent="0.25">
      <c r="A4" s="14">
        <v>2</v>
      </c>
      <c r="B4" s="4" t="s">
        <v>772</v>
      </c>
      <c r="C4" s="3" t="s">
        <v>1038</v>
      </c>
      <c r="D4" s="3" t="s">
        <v>207</v>
      </c>
      <c r="E4" s="4" t="s">
        <v>251</v>
      </c>
      <c r="F4" s="4" t="s">
        <v>871</v>
      </c>
      <c r="G4" s="3" t="s">
        <v>318</v>
      </c>
      <c r="H4" s="14" t="s">
        <v>37</v>
      </c>
      <c r="I4" s="3" t="s">
        <v>67</v>
      </c>
      <c r="J4" s="3" t="s">
        <v>69</v>
      </c>
      <c r="K4" s="3">
        <v>2021</v>
      </c>
      <c r="L4" s="14"/>
      <c r="M4" s="64">
        <v>265000</v>
      </c>
      <c r="N4" s="3" t="s">
        <v>214</v>
      </c>
      <c r="O4" s="14" t="s">
        <v>1832</v>
      </c>
      <c r="P4" s="3"/>
    </row>
    <row r="5" spans="1:16" x14ac:dyDescent="0.25">
      <c r="A5" s="14">
        <v>3</v>
      </c>
      <c r="B5" s="4" t="s">
        <v>772</v>
      </c>
      <c r="C5" s="3" t="s">
        <v>1038</v>
      </c>
      <c r="D5" s="3" t="s">
        <v>207</v>
      </c>
      <c r="E5" s="4" t="s">
        <v>251</v>
      </c>
      <c r="F5" s="4" t="s">
        <v>871</v>
      </c>
      <c r="G5" s="3" t="s">
        <v>318</v>
      </c>
      <c r="H5" s="14" t="s">
        <v>38</v>
      </c>
      <c r="I5" s="3" t="s">
        <v>67</v>
      </c>
      <c r="J5" s="3" t="s">
        <v>69</v>
      </c>
      <c r="K5" s="3">
        <v>2021</v>
      </c>
      <c r="L5" s="14"/>
      <c r="M5" s="64">
        <v>265000</v>
      </c>
      <c r="N5" s="3" t="s">
        <v>214</v>
      </c>
      <c r="O5" s="14" t="s">
        <v>1833</v>
      </c>
      <c r="P5" s="3"/>
    </row>
    <row r="6" spans="1:16" x14ac:dyDescent="0.25">
      <c r="A6" s="14">
        <v>4</v>
      </c>
      <c r="B6" s="4" t="s">
        <v>772</v>
      </c>
      <c r="C6" s="3" t="s">
        <v>1038</v>
      </c>
      <c r="D6" s="3" t="s">
        <v>207</v>
      </c>
      <c r="E6" s="4" t="s">
        <v>296</v>
      </c>
      <c r="F6" s="4" t="s">
        <v>868</v>
      </c>
      <c r="G6" s="3" t="s">
        <v>319</v>
      </c>
      <c r="H6" s="14" t="s">
        <v>37</v>
      </c>
      <c r="I6" s="3" t="s">
        <v>202</v>
      </c>
      <c r="J6" s="3" t="s">
        <v>69</v>
      </c>
      <c r="K6" s="3">
        <v>2019</v>
      </c>
      <c r="L6" s="3"/>
      <c r="M6" s="64">
        <v>250000</v>
      </c>
      <c r="N6" s="3" t="s">
        <v>214</v>
      </c>
      <c r="O6" s="14" t="s">
        <v>1834</v>
      </c>
      <c r="P6" s="3"/>
    </row>
    <row r="7" spans="1:16" x14ac:dyDescent="0.25">
      <c r="A7" s="14">
        <v>5</v>
      </c>
      <c r="B7" s="4" t="s">
        <v>772</v>
      </c>
      <c r="C7" s="3" t="s">
        <v>1038</v>
      </c>
      <c r="D7" s="3" t="s">
        <v>207</v>
      </c>
      <c r="E7" s="4" t="s">
        <v>250</v>
      </c>
      <c r="F7" s="4" t="s">
        <v>850</v>
      </c>
      <c r="G7" s="3" t="s">
        <v>317</v>
      </c>
      <c r="H7" s="14" t="s">
        <v>37</v>
      </c>
      <c r="I7" s="3" t="s">
        <v>211</v>
      </c>
      <c r="J7" s="3" t="s">
        <v>69</v>
      </c>
      <c r="K7" s="3">
        <v>2021</v>
      </c>
      <c r="L7" s="5"/>
      <c r="M7" s="64">
        <v>35000</v>
      </c>
      <c r="N7" s="3" t="s">
        <v>214</v>
      </c>
      <c r="O7" s="14" t="s">
        <v>1835</v>
      </c>
      <c r="P7" s="3"/>
    </row>
    <row r="8" spans="1:16" x14ac:dyDescent="0.25">
      <c r="A8" s="14">
        <v>6</v>
      </c>
      <c r="B8" s="4" t="s">
        <v>772</v>
      </c>
      <c r="C8" s="3" t="s">
        <v>1038</v>
      </c>
      <c r="D8" s="3" t="s">
        <v>207</v>
      </c>
      <c r="E8" s="4" t="s">
        <v>250</v>
      </c>
      <c r="F8" s="4" t="s">
        <v>850</v>
      </c>
      <c r="G8" s="3" t="s">
        <v>317</v>
      </c>
      <c r="H8" s="14" t="s">
        <v>38</v>
      </c>
      <c r="I8" s="3" t="s">
        <v>978</v>
      </c>
      <c r="J8" s="3" t="s">
        <v>69</v>
      </c>
      <c r="K8" s="3">
        <v>2021</v>
      </c>
      <c r="L8" s="5"/>
      <c r="M8" s="64">
        <v>35000</v>
      </c>
      <c r="N8" s="3" t="s">
        <v>214</v>
      </c>
      <c r="O8" s="14" t="s">
        <v>1836</v>
      </c>
      <c r="P8" s="3"/>
    </row>
    <row r="9" spans="1:16" x14ac:dyDescent="0.25">
      <c r="A9" s="14">
        <v>7</v>
      </c>
      <c r="B9" s="4" t="s">
        <v>772</v>
      </c>
      <c r="C9" s="3" t="s">
        <v>1038</v>
      </c>
      <c r="D9" s="3" t="s">
        <v>207</v>
      </c>
      <c r="E9" s="4" t="s">
        <v>434</v>
      </c>
      <c r="F9" s="4" t="s">
        <v>847</v>
      </c>
      <c r="G9" s="3" t="s">
        <v>433</v>
      </c>
      <c r="H9" s="14" t="s">
        <v>37</v>
      </c>
      <c r="I9" s="3" t="s">
        <v>978</v>
      </c>
      <c r="J9" s="3" t="s">
        <v>69</v>
      </c>
      <c r="K9" s="3">
        <v>2021</v>
      </c>
      <c r="L9" s="5"/>
      <c r="M9" s="64">
        <v>175000</v>
      </c>
      <c r="N9" s="3" t="s">
        <v>214</v>
      </c>
      <c r="O9" s="14" t="s">
        <v>1837</v>
      </c>
      <c r="P9" s="3"/>
    </row>
    <row r="10" spans="1:16" x14ac:dyDescent="0.25">
      <c r="A10" s="14">
        <v>8</v>
      </c>
      <c r="B10" s="4" t="s">
        <v>772</v>
      </c>
      <c r="C10" s="3" t="s">
        <v>1038</v>
      </c>
      <c r="D10" s="3" t="s">
        <v>207</v>
      </c>
      <c r="E10" s="4" t="s">
        <v>296</v>
      </c>
      <c r="F10" s="4" t="s">
        <v>868</v>
      </c>
      <c r="G10" s="3" t="s">
        <v>319</v>
      </c>
      <c r="H10" s="14" t="s">
        <v>38</v>
      </c>
      <c r="I10" s="20" t="s">
        <v>905</v>
      </c>
      <c r="J10" s="3" t="s">
        <v>69</v>
      </c>
      <c r="K10" s="3">
        <v>2021</v>
      </c>
      <c r="L10" s="5"/>
      <c r="M10" s="64">
        <v>250000</v>
      </c>
      <c r="N10" s="3" t="s">
        <v>214</v>
      </c>
      <c r="O10" s="14" t="s">
        <v>1838</v>
      </c>
      <c r="P10" s="3"/>
    </row>
    <row r="11" spans="1:16" x14ac:dyDescent="0.25">
      <c r="A11" s="14">
        <v>9</v>
      </c>
      <c r="B11" s="4" t="s">
        <v>772</v>
      </c>
      <c r="C11" s="3" t="s">
        <v>1038</v>
      </c>
      <c r="D11" s="3" t="s">
        <v>207</v>
      </c>
      <c r="E11" s="4" t="s">
        <v>296</v>
      </c>
      <c r="F11" s="4" t="s">
        <v>868</v>
      </c>
      <c r="G11" s="3" t="s">
        <v>319</v>
      </c>
      <c r="H11" s="14" t="s">
        <v>39</v>
      </c>
      <c r="I11" s="20" t="s">
        <v>437</v>
      </c>
      <c r="J11" s="3" t="s">
        <v>69</v>
      </c>
      <c r="K11" s="3">
        <v>2021</v>
      </c>
      <c r="L11" s="5"/>
      <c r="M11" s="64">
        <v>250000</v>
      </c>
      <c r="N11" s="3" t="s">
        <v>214</v>
      </c>
      <c r="O11" s="14" t="s">
        <v>1839</v>
      </c>
      <c r="P11" s="3"/>
    </row>
    <row r="12" spans="1:16" x14ac:dyDescent="0.25">
      <c r="A12" s="14">
        <v>10</v>
      </c>
      <c r="B12" s="4" t="s">
        <v>772</v>
      </c>
      <c r="C12" s="3" t="s">
        <v>1038</v>
      </c>
      <c r="D12" s="3" t="s">
        <v>207</v>
      </c>
      <c r="E12" s="4" t="s">
        <v>296</v>
      </c>
      <c r="F12" s="4" t="s">
        <v>868</v>
      </c>
      <c r="G12" s="3" t="s">
        <v>319</v>
      </c>
      <c r="H12" s="14" t="s">
        <v>47</v>
      </c>
      <c r="I12" s="20" t="s">
        <v>904</v>
      </c>
      <c r="J12" s="3" t="s">
        <v>69</v>
      </c>
      <c r="K12" s="3">
        <v>2019</v>
      </c>
      <c r="L12" s="5"/>
      <c r="M12" s="64">
        <v>250000</v>
      </c>
      <c r="N12" s="3" t="s">
        <v>214</v>
      </c>
      <c r="O12" s="14" t="s">
        <v>1840</v>
      </c>
      <c r="P12" s="3"/>
    </row>
    <row r="13" spans="1:16" x14ac:dyDescent="0.25">
      <c r="A13" s="14">
        <v>11</v>
      </c>
      <c r="B13" s="4" t="s">
        <v>772</v>
      </c>
      <c r="C13" s="3" t="s">
        <v>1038</v>
      </c>
      <c r="D13" s="3" t="s">
        <v>207</v>
      </c>
      <c r="E13" s="4" t="s">
        <v>250</v>
      </c>
      <c r="F13" s="4" t="s">
        <v>850</v>
      </c>
      <c r="G13" s="3" t="s">
        <v>317</v>
      </c>
      <c r="H13" s="14" t="s">
        <v>48</v>
      </c>
      <c r="I13" s="20" t="s">
        <v>904</v>
      </c>
      <c r="J13" s="3" t="s">
        <v>69</v>
      </c>
      <c r="K13" s="3">
        <v>2021</v>
      </c>
      <c r="L13" s="5"/>
      <c r="M13" s="64">
        <v>35000</v>
      </c>
      <c r="N13" s="3" t="s">
        <v>214</v>
      </c>
      <c r="O13" s="14" t="s">
        <v>1841</v>
      </c>
      <c r="P13" s="3"/>
    </row>
    <row r="14" spans="1:16" x14ac:dyDescent="0.25">
      <c r="A14" s="14">
        <v>12</v>
      </c>
      <c r="B14" s="4" t="s">
        <v>772</v>
      </c>
      <c r="C14" s="3" t="s">
        <v>1038</v>
      </c>
      <c r="D14" s="3" t="s">
        <v>207</v>
      </c>
      <c r="E14" s="4" t="s">
        <v>295</v>
      </c>
      <c r="F14" s="4" t="s">
        <v>9</v>
      </c>
      <c r="G14" s="3" t="s">
        <v>320</v>
      </c>
      <c r="H14" s="14" t="s">
        <v>37</v>
      </c>
      <c r="I14" s="20" t="s">
        <v>439</v>
      </c>
      <c r="J14" s="3" t="s">
        <v>69</v>
      </c>
      <c r="K14" s="3">
        <v>2019</v>
      </c>
      <c r="L14" s="5"/>
      <c r="M14" s="64">
        <v>0</v>
      </c>
      <c r="N14" s="3" t="s">
        <v>214</v>
      </c>
      <c r="O14" s="14" t="s">
        <v>1842</v>
      </c>
      <c r="P14" s="3"/>
    </row>
    <row r="15" spans="1:16" x14ac:dyDescent="0.25">
      <c r="A15" s="14">
        <v>13</v>
      </c>
      <c r="B15" s="4" t="s">
        <v>772</v>
      </c>
      <c r="C15" s="3" t="s">
        <v>1038</v>
      </c>
      <c r="D15" s="3" t="s">
        <v>207</v>
      </c>
      <c r="E15" s="4" t="s">
        <v>250</v>
      </c>
      <c r="F15" s="4" t="s">
        <v>850</v>
      </c>
      <c r="G15" s="3" t="s">
        <v>317</v>
      </c>
      <c r="H15" s="14" t="s">
        <v>40</v>
      </c>
      <c r="I15" s="20" t="s">
        <v>439</v>
      </c>
      <c r="J15" s="3" t="s">
        <v>69</v>
      </c>
      <c r="K15" s="3">
        <v>2021</v>
      </c>
      <c r="L15" s="5"/>
      <c r="M15" s="64">
        <v>35000</v>
      </c>
      <c r="N15" s="3" t="s">
        <v>214</v>
      </c>
      <c r="O15" s="14" t="s">
        <v>1843</v>
      </c>
      <c r="P15" s="3"/>
    </row>
    <row r="16" spans="1:16" x14ac:dyDescent="0.25">
      <c r="A16" s="14">
        <v>14</v>
      </c>
      <c r="B16" s="4" t="s">
        <v>772</v>
      </c>
      <c r="C16" s="3" t="s">
        <v>1038</v>
      </c>
      <c r="D16" s="3" t="s">
        <v>207</v>
      </c>
      <c r="E16" s="4" t="s">
        <v>250</v>
      </c>
      <c r="F16" s="4" t="s">
        <v>850</v>
      </c>
      <c r="G16" s="3" t="s">
        <v>317</v>
      </c>
      <c r="H16" s="14" t="s">
        <v>41</v>
      </c>
      <c r="I16" s="20" t="s">
        <v>1022</v>
      </c>
      <c r="J16" s="3" t="s">
        <v>69</v>
      </c>
      <c r="K16" s="3">
        <v>2021</v>
      </c>
      <c r="L16" s="5"/>
      <c r="M16" s="64">
        <v>35000</v>
      </c>
      <c r="N16" s="3" t="s">
        <v>214</v>
      </c>
      <c r="O16" s="14" t="s">
        <v>1844</v>
      </c>
      <c r="P16" s="3"/>
    </row>
    <row r="17" spans="1:16" x14ac:dyDescent="0.25">
      <c r="A17" s="14">
        <v>15</v>
      </c>
      <c r="B17" s="4" t="s">
        <v>772</v>
      </c>
      <c r="C17" s="3" t="s">
        <v>1038</v>
      </c>
      <c r="D17" s="3" t="s">
        <v>207</v>
      </c>
      <c r="E17" s="4" t="s">
        <v>296</v>
      </c>
      <c r="F17" s="4" t="s">
        <v>868</v>
      </c>
      <c r="G17" s="3" t="s">
        <v>319</v>
      </c>
      <c r="H17" s="14" t="s">
        <v>41</v>
      </c>
      <c r="I17" s="20" t="s">
        <v>447</v>
      </c>
      <c r="J17" s="3" t="s">
        <v>69</v>
      </c>
      <c r="K17" s="3">
        <v>2019</v>
      </c>
      <c r="L17" s="5"/>
      <c r="M17" s="64">
        <v>250000</v>
      </c>
      <c r="N17" s="3" t="s">
        <v>214</v>
      </c>
      <c r="O17" s="14" t="s">
        <v>1845</v>
      </c>
      <c r="P17" s="3"/>
    </row>
    <row r="18" spans="1:16" x14ac:dyDescent="0.25">
      <c r="A18" s="14">
        <v>16</v>
      </c>
      <c r="B18" s="4" t="s">
        <v>772</v>
      </c>
      <c r="C18" s="3" t="s">
        <v>1038</v>
      </c>
      <c r="D18" s="3" t="s">
        <v>207</v>
      </c>
      <c r="E18" s="4" t="s">
        <v>297</v>
      </c>
      <c r="F18" s="4" t="s">
        <v>867</v>
      </c>
      <c r="G18" s="3" t="s">
        <v>321</v>
      </c>
      <c r="H18" s="14" t="s">
        <v>38</v>
      </c>
      <c r="I18" s="20" t="s">
        <v>450</v>
      </c>
      <c r="J18" s="3" t="s">
        <v>69</v>
      </c>
      <c r="K18" s="3">
        <v>2019</v>
      </c>
      <c r="L18" s="5"/>
      <c r="M18" s="64">
        <v>375000</v>
      </c>
      <c r="N18" s="3" t="s">
        <v>214</v>
      </c>
      <c r="O18" s="14" t="s">
        <v>1846</v>
      </c>
      <c r="P18" s="3"/>
    </row>
    <row r="19" spans="1:16" x14ac:dyDescent="0.25">
      <c r="A19" s="14">
        <v>17</v>
      </c>
      <c r="B19" s="35" t="s">
        <v>772</v>
      </c>
      <c r="C19" s="3" t="s">
        <v>1038</v>
      </c>
      <c r="D19" s="36" t="s">
        <v>207</v>
      </c>
      <c r="E19" s="35" t="s">
        <v>296</v>
      </c>
      <c r="F19" s="35" t="s">
        <v>868</v>
      </c>
      <c r="G19" s="36" t="s">
        <v>319</v>
      </c>
      <c r="H19" s="37" t="s">
        <v>42</v>
      </c>
      <c r="I19" s="20" t="s">
        <v>980</v>
      </c>
      <c r="J19" s="3" t="s">
        <v>69</v>
      </c>
      <c r="K19" s="3">
        <v>2019</v>
      </c>
      <c r="L19" s="39"/>
      <c r="M19" s="64">
        <v>250000</v>
      </c>
      <c r="N19" s="36" t="s">
        <v>214</v>
      </c>
      <c r="O19" s="14" t="s">
        <v>1847</v>
      </c>
      <c r="P19" s="36"/>
    </row>
    <row r="20" spans="1:16" x14ac:dyDescent="0.25">
      <c r="A20" s="14">
        <v>18</v>
      </c>
      <c r="B20" s="4" t="s">
        <v>772</v>
      </c>
      <c r="C20" s="3" t="s">
        <v>1038</v>
      </c>
      <c r="D20" s="3" t="s">
        <v>207</v>
      </c>
      <c r="E20" s="4" t="s">
        <v>296</v>
      </c>
      <c r="F20" s="4" t="s">
        <v>868</v>
      </c>
      <c r="G20" s="3" t="s">
        <v>319</v>
      </c>
      <c r="H20" s="14" t="s">
        <v>43</v>
      </c>
      <c r="I20" s="20" t="s">
        <v>981</v>
      </c>
      <c r="J20" s="3" t="s">
        <v>69</v>
      </c>
      <c r="K20" s="3">
        <v>2021</v>
      </c>
      <c r="L20" s="5"/>
      <c r="M20" s="64">
        <v>250000</v>
      </c>
      <c r="N20" s="3" t="s">
        <v>214</v>
      </c>
      <c r="O20" s="14" t="s">
        <v>1848</v>
      </c>
      <c r="P20" s="3"/>
    </row>
    <row r="21" spans="1:16" x14ac:dyDescent="0.25">
      <c r="A21" s="14">
        <v>19</v>
      </c>
      <c r="B21" s="4" t="s">
        <v>772</v>
      </c>
      <c r="C21" s="3" t="s">
        <v>1038</v>
      </c>
      <c r="D21" s="3" t="s">
        <v>207</v>
      </c>
      <c r="E21" s="4" t="s">
        <v>899</v>
      </c>
      <c r="F21" s="4" t="s">
        <v>869</v>
      </c>
      <c r="G21" s="3" t="s">
        <v>821</v>
      </c>
      <c r="H21" s="14" t="s">
        <v>38</v>
      </c>
      <c r="I21" s="20" t="s">
        <v>981</v>
      </c>
      <c r="J21" s="3" t="s">
        <v>69</v>
      </c>
      <c r="K21" s="3">
        <v>2021</v>
      </c>
      <c r="L21" s="5"/>
      <c r="M21" s="64">
        <v>216000</v>
      </c>
      <c r="N21" s="3" t="s">
        <v>214</v>
      </c>
      <c r="O21" s="14" t="s">
        <v>1849</v>
      </c>
      <c r="P21" s="3"/>
    </row>
    <row r="22" spans="1:16" x14ac:dyDescent="0.25">
      <c r="A22" s="14">
        <v>20</v>
      </c>
      <c r="B22" s="4" t="s">
        <v>772</v>
      </c>
      <c r="C22" s="3" t="s">
        <v>1038</v>
      </c>
      <c r="D22" s="3" t="s">
        <v>207</v>
      </c>
      <c r="E22" s="4" t="s">
        <v>296</v>
      </c>
      <c r="F22" s="4" t="s">
        <v>868</v>
      </c>
      <c r="G22" s="3" t="s">
        <v>319</v>
      </c>
      <c r="H22" s="14" t="s">
        <v>44</v>
      </c>
      <c r="I22" s="20" t="s">
        <v>982</v>
      </c>
      <c r="J22" s="3" t="s">
        <v>69</v>
      </c>
      <c r="K22" s="3">
        <v>2021</v>
      </c>
      <c r="L22" s="5"/>
      <c r="M22" s="64">
        <v>250000</v>
      </c>
      <c r="N22" s="3" t="s">
        <v>214</v>
      </c>
      <c r="O22" s="14" t="s">
        <v>1850</v>
      </c>
      <c r="P22" s="3"/>
    </row>
    <row r="23" spans="1:16" x14ac:dyDescent="0.25">
      <c r="A23" s="14">
        <v>21</v>
      </c>
      <c r="B23" s="4" t="s">
        <v>772</v>
      </c>
      <c r="C23" s="3" t="s">
        <v>1038</v>
      </c>
      <c r="D23" s="3" t="s">
        <v>207</v>
      </c>
      <c r="E23" s="4" t="s">
        <v>296</v>
      </c>
      <c r="F23" s="4" t="s">
        <v>868</v>
      </c>
      <c r="G23" s="3" t="s">
        <v>319</v>
      </c>
      <c r="H23" s="14" t="s">
        <v>45</v>
      </c>
      <c r="I23" s="20" t="s">
        <v>988</v>
      </c>
      <c r="J23" s="3" t="s">
        <v>69</v>
      </c>
      <c r="K23" s="3">
        <v>2021</v>
      </c>
      <c r="L23" s="5"/>
      <c r="M23" s="64">
        <v>250000</v>
      </c>
      <c r="N23" s="3" t="s">
        <v>214</v>
      </c>
      <c r="O23" s="14" t="s">
        <v>1851</v>
      </c>
      <c r="P23" s="3"/>
    </row>
    <row r="24" spans="1:16" x14ac:dyDescent="0.25">
      <c r="A24" s="14">
        <v>22</v>
      </c>
      <c r="B24" s="4" t="s">
        <v>772</v>
      </c>
      <c r="C24" s="3" t="s">
        <v>1038</v>
      </c>
      <c r="D24" s="3" t="s">
        <v>207</v>
      </c>
      <c r="E24" s="4" t="s">
        <v>296</v>
      </c>
      <c r="F24" s="35" t="s">
        <v>868</v>
      </c>
      <c r="G24" s="36" t="s">
        <v>319</v>
      </c>
      <c r="H24" s="37" t="s">
        <v>46</v>
      </c>
      <c r="I24" s="20" t="s">
        <v>989</v>
      </c>
      <c r="J24" s="3" t="s">
        <v>69</v>
      </c>
      <c r="K24" s="3">
        <v>2019</v>
      </c>
      <c r="L24" s="5"/>
      <c r="M24" s="64">
        <v>250000</v>
      </c>
      <c r="N24" s="3" t="s">
        <v>214</v>
      </c>
      <c r="O24" s="14" t="s">
        <v>1852</v>
      </c>
      <c r="P24" s="3"/>
    </row>
    <row r="25" spans="1:16" x14ac:dyDescent="0.25">
      <c r="A25" s="14">
        <v>23</v>
      </c>
      <c r="B25" s="4" t="s">
        <v>772</v>
      </c>
      <c r="C25" s="3" t="s">
        <v>1038</v>
      </c>
      <c r="D25" s="3" t="s">
        <v>207</v>
      </c>
      <c r="E25" s="4" t="s">
        <v>1034</v>
      </c>
      <c r="F25" s="4" t="s">
        <v>1033</v>
      </c>
      <c r="G25" s="3" t="s">
        <v>1028</v>
      </c>
      <c r="H25" s="14" t="s">
        <v>37</v>
      </c>
      <c r="I25" s="20" t="s">
        <v>1024</v>
      </c>
      <c r="J25" s="3" t="s">
        <v>69</v>
      </c>
      <c r="K25" s="3">
        <v>2021</v>
      </c>
      <c r="L25" s="5"/>
      <c r="M25" s="64">
        <v>5400000</v>
      </c>
      <c r="N25" s="3" t="s">
        <v>214</v>
      </c>
      <c r="O25" s="14" t="s">
        <v>1853</v>
      </c>
      <c r="P25" s="3"/>
    </row>
    <row r="26" spans="1:16" x14ac:dyDescent="0.25">
      <c r="A26" s="14">
        <v>24</v>
      </c>
      <c r="B26" s="4" t="s">
        <v>772</v>
      </c>
      <c r="C26" s="3" t="s">
        <v>1038</v>
      </c>
      <c r="D26" s="3" t="s">
        <v>207</v>
      </c>
      <c r="E26" s="4" t="s">
        <v>297</v>
      </c>
      <c r="F26" s="4" t="s">
        <v>867</v>
      </c>
      <c r="G26" s="3" t="s">
        <v>321</v>
      </c>
      <c r="H26" s="14" t="s">
        <v>39</v>
      </c>
      <c r="I26" s="20" t="s">
        <v>1024</v>
      </c>
      <c r="J26" s="3" t="s">
        <v>69</v>
      </c>
      <c r="K26" s="3">
        <v>2021</v>
      </c>
      <c r="L26" s="5"/>
      <c r="M26" s="64">
        <v>375000</v>
      </c>
      <c r="N26" s="3" t="s">
        <v>214</v>
      </c>
      <c r="O26" s="14" t="s">
        <v>1854</v>
      </c>
      <c r="P26" s="3"/>
    </row>
    <row r="27" spans="1:16" x14ac:dyDescent="0.25">
      <c r="A27" s="114"/>
      <c r="B27" s="19"/>
      <c r="C27" s="13"/>
      <c r="D27" s="13"/>
      <c r="E27" s="19"/>
      <c r="F27" s="19"/>
      <c r="G27" s="13"/>
      <c r="H27" s="114"/>
      <c r="I27" s="21"/>
      <c r="J27" s="13"/>
      <c r="K27" s="13"/>
      <c r="M27" s="115"/>
      <c r="N27" s="13"/>
      <c r="O27" s="114"/>
      <c r="P27" s="13"/>
    </row>
    <row r="28" spans="1:16" x14ac:dyDescent="0.25">
      <c r="A28" s="114"/>
      <c r="B28" s="19"/>
      <c r="C28" s="13"/>
      <c r="D28" s="13"/>
      <c r="E28" s="19"/>
      <c r="F28" s="19"/>
      <c r="G28" s="13"/>
      <c r="H28" s="114"/>
      <c r="I28" s="21"/>
      <c r="J28" s="13"/>
      <c r="K28" s="13"/>
      <c r="M28" s="115"/>
      <c r="N28" s="13"/>
      <c r="O28" s="114"/>
      <c r="P28" s="13"/>
    </row>
    <row r="29" spans="1:16" x14ac:dyDescent="0.25">
      <c r="A29" s="114"/>
      <c r="B29" s="19"/>
      <c r="C29" s="13"/>
      <c r="D29" s="13"/>
      <c r="E29" s="19"/>
      <c r="F29" s="19"/>
      <c r="G29" s="13"/>
      <c r="H29" s="114"/>
      <c r="I29" s="21"/>
      <c r="J29" s="13"/>
      <c r="K29" s="13"/>
      <c r="M29" s="115"/>
      <c r="N29" s="13"/>
      <c r="O29" s="114"/>
      <c r="P29" s="13"/>
    </row>
    <row r="30" spans="1:16" x14ac:dyDescent="0.25">
      <c r="A30" s="114"/>
      <c r="B30" s="19"/>
      <c r="C30" s="13"/>
      <c r="D30" s="13"/>
      <c r="E30" s="19"/>
      <c r="F30" s="19"/>
      <c r="G30" s="13"/>
      <c r="H30" s="114"/>
      <c r="I30" s="21"/>
      <c r="J30" s="13"/>
      <c r="K30" s="13"/>
      <c r="M30" s="115"/>
      <c r="N30" s="13"/>
      <c r="O30" s="114"/>
      <c r="P30" s="13"/>
    </row>
    <row r="31" spans="1:16" x14ac:dyDescent="0.25">
      <c r="A31" s="114"/>
      <c r="B31" s="19"/>
      <c r="C31" s="13"/>
      <c r="D31" s="13"/>
      <c r="E31" s="19"/>
      <c r="F31" s="19"/>
      <c r="G31" s="13"/>
      <c r="H31" s="114"/>
      <c r="I31" s="21"/>
      <c r="J31" s="13"/>
      <c r="K31" s="13"/>
      <c r="M31" s="115"/>
      <c r="N31" s="13"/>
      <c r="O31" s="114"/>
      <c r="P31" s="13"/>
    </row>
    <row r="32" spans="1:16" x14ac:dyDescent="0.25">
      <c r="A32" s="114"/>
      <c r="B32" s="19"/>
      <c r="C32" s="13"/>
      <c r="D32" s="13"/>
      <c r="E32" s="19"/>
      <c r="F32" s="19"/>
      <c r="G32" s="13"/>
      <c r="H32" s="114"/>
      <c r="I32" s="21"/>
      <c r="J32" s="13"/>
      <c r="K32" s="13"/>
      <c r="M32" s="115"/>
      <c r="N32" s="13"/>
      <c r="O32" s="114"/>
      <c r="P32" s="13"/>
    </row>
    <row r="33" spans="1:16" x14ac:dyDescent="0.25">
      <c r="A33" s="114"/>
      <c r="B33" s="19"/>
      <c r="C33" s="13"/>
      <c r="D33" s="13"/>
      <c r="E33" s="19"/>
      <c r="F33" s="19"/>
      <c r="G33" s="13"/>
      <c r="H33" s="114"/>
      <c r="I33" s="21"/>
      <c r="J33" s="13"/>
      <c r="K33" s="13"/>
      <c r="M33" s="115"/>
      <c r="N33" s="13"/>
      <c r="O33" s="114"/>
      <c r="P33" s="13"/>
    </row>
    <row r="34" spans="1:16" x14ac:dyDescent="0.25">
      <c r="A34" s="114"/>
      <c r="B34" s="19"/>
      <c r="C34" s="13"/>
      <c r="D34" s="13"/>
      <c r="E34" s="19"/>
      <c r="F34" s="19"/>
      <c r="G34" s="13"/>
      <c r="H34" s="114"/>
      <c r="I34" s="21"/>
      <c r="J34" s="13"/>
      <c r="K34" s="13"/>
      <c r="M34" s="115"/>
      <c r="N34" s="13"/>
      <c r="O34" s="114"/>
      <c r="P34" s="13"/>
    </row>
    <row r="35" spans="1:16" x14ac:dyDescent="0.25">
      <c r="A35" s="114"/>
      <c r="B35" s="19"/>
      <c r="C35" s="13"/>
      <c r="D35" s="13"/>
      <c r="E35" s="19"/>
      <c r="F35" s="19"/>
      <c r="G35" s="13"/>
      <c r="H35" s="114"/>
      <c r="I35" s="21"/>
      <c r="J35" s="13"/>
      <c r="K35" s="13"/>
      <c r="M35" s="115"/>
      <c r="N35" s="13"/>
      <c r="O35" s="114"/>
      <c r="P35" s="13"/>
    </row>
    <row r="36" spans="1:16" x14ac:dyDescent="0.25">
      <c r="A36" s="114"/>
      <c r="B36" s="19"/>
      <c r="C36" s="13"/>
      <c r="D36" s="13"/>
      <c r="E36" s="19"/>
      <c r="F36" s="19"/>
      <c r="G36" s="13"/>
      <c r="H36" s="114"/>
      <c r="I36" s="21"/>
      <c r="J36" s="13"/>
      <c r="K36" s="13"/>
      <c r="M36" s="115"/>
      <c r="N36" s="13"/>
      <c r="O36" s="114"/>
      <c r="P36" s="13"/>
    </row>
    <row r="37" spans="1:16" x14ac:dyDescent="0.25">
      <c r="A37" s="114"/>
      <c r="B37" s="19"/>
      <c r="C37" s="13"/>
      <c r="D37" s="13"/>
      <c r="E37" s="19"/>
      <c r="F37" s="19"/>
      <c r="G37" s="13"/>
      <c r="H37" s="114"/>
      <c r="I37" s="21"/>
      <c r="J37" s="13"/>
      <c r="K37" s="13"/>
      <c r="M37" s="115"/>
      <c r="N37" s="13"/>
      <c r="O37" s="114"/>
      <c r="P37" s="13"/>
    </row>
    <row r="38" spans="1:16" x14ac:dyDescent="0.25">
      <c r="A38" s="114"/>
      <c r="B38" s="19"/>
      <c r="C38" s="13"/>
      <c r="D38" s="13"/>
      <c r="E38" s="19"/>
      <c r="F38" s="19"/>
      <c r="G38" s="13"/>
      <c r="H38" s="114"/>
      <c r="I38" s="21"/>
      <c r="J38" s="13"/>
      <c r="K38" s="13"/>
      <c r="M38" s="115"/>
      <c r="N38" s="13"/>
      <c r="O38" s="114"/>
      <c r="P38" s="13"/>
    </row>
  </sheetData>
  <conditionalFormatting sqref="M3:M38">
    <cfRule type="cellIs" dxfId="11" priority="2" operator="greaterThan">
      <formula>1000000</formula>
    </cfRule>
    <cfRule type="cellIs" dxfId="10" priority="3" operator="equal">
      <formula>"Rp1000000"</formula>
    </cfRule>
    <cfRule type="cellIs" dxfId="9" priority="4" operator="greaterThan">
      <formula>"Rp1000000"</formula>
    </cfRule>
  </conditionalFormatting>
  <conditionalFormatting sqref="O2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3:O2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27:O38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5D5FA-4E2D-4C11-BBE9-E28D4BBB29DD}">
  <dimension ref="A2:P32"/>
  <sheetViews>
    <sheetView workbookViewId="0">
      <pane ySplit="2" topLeftCell="A3" activePane="bottomLeft" state="frozen"/>
      <selection pane="bottomLeft" activeCell="D5" sqref="D5"/>
    </sheetView>
  </sheetViews>
  <sheetFormatPr defaultRowHeight="15" x14ac:dyDescent="0.25"/>
  <cols>
    <col min="1" max="1" width="7.85546875" customWidth="1"/>
    <col min="2" max="2" width="16.85546875" customWidth="1"/>
    <col min="3" max="3" width="11.5703125" customWidth="1"/>
    <col min="4" max="4" width="14.5703125" customWidth="1"/>
    <col min="5" max="5" width="17.7109375" customWidth="1"/>
    <col min="6" max="6" width="66.28515625" customWidth="1"/>
    <col min="7" max="7" width="11.7109375" customWidth="1"/>
    <col min="8" max="8" width="13.28515625" customWidth="1"/>
    <col min="9" max="9" width="31.42578125" customWidth="1"/>
    <col min="10" max="10" width="15.7109375" customWidth="1"/>
    <col min="13" max="13" width="24.42578125" customWidth="1"/>
    <col min="14" max="14" width="21" customWidth="1"/>
    <col min="15" max="15" width="25.5703125" customWidth="1"/>
    <col min="16" max="16" width="11.5703125" customWidth="1"/>
  </cols>
  <sheetData>
    <row r="2" spans="1:16" ht="30" x14ac:dyDescent="0.25">
      <c r="A2" s="110" t="s">
        <v>31</v>
      </c>
      <c r="B2" s="110" t="s">
        <v>975</v>
      </c>
      <c r="C2" s="111" t="s">
        <v>1044</v>
      </c>
      <c r="D2" s="111" t="s">
        <v>976</v>
      </c>
      <c r="E2" s="110" t="s">
        <v>917</v>
      </c>
      <c r="F2" s="110" t="s">
        <v>974</v>
      </c>
      <c r="G2" s="111" t="s">
        <v>373</v>
      </c>
      <c r="H2" s="111" t="s">
        <v>32</v>
      </c>
      <c r="I2" s="111" t="s">
        <v>934</v>
      </c>
      <c r="J2" s="111" t="s">
        <v>935</v>
      </c>
      <c r="K2" s="112" t="s">
        <v>33</v>
      </c>
      <c r="L2" s="112" t="s">
        <v>36</v>
      </c>
      <c r="M2" s="112" t="s">
        <v>1045</v>
      </c>
      <c r="N2" s="110" t="s">
        <v>213</v>
      </c>
      <c r="O2" s="110" t="s">
        <v>34</v>
      </c>
      <c r="P2" s="110" t="s">
        <v>35</v>
      </c>
    </row>
    <row r="3" spans="1:16" x14ac:dyDescent="0.25">
      <c r="A3" s="14">
        <v>1</v>
      </c>
      <c r="B3" s="4" t="s">
        <v>772</v>
      </c>
      <c r="C3" s="3" t="s">
        <v>1038</v>
      </c>
      <c r="D3" s="3" t="s">
        <v>265</v>
      </c>
      <c r="E3" s="4" t="s">
        <v>263</v>
      </c>
      <c r="F3" s="4" t="s">
        <v>849</v>
      </c>
      <c r="G3" s="3" t="s">
        <v>315</v>
      </c>
      <c r="H3" s="14" t="s">
        <v>46</v>
      </c>
      <c r="I3" s="20" t="s">
        <v>904</v>
      </c>
      <c r="J3" s="3" t="s">
        <v>69</v>
      </c>
      <c r="K3" s="3">
        <v>2019</v>
      </c>
      <c r="L3" s="5"/>
      <c r="M3" s="64">
        <v>1800000</v>
      </c>
      <c r="N3" s="3" t="s">
        <v>214</v>
      </c>
      <c r="O3" s="14" t="s">
        <v>1855</v>
      </c>
      <c r="P3" s="3"/>
    </row>
    <row r="4" spans="1:16" x14ac:dyDescent="0.25">
      <c r="A4" s="14">
        <v>2</v>
      </c>
      <c r="B4" s="4" t="s">
        <v>772</v>
      </c>
      <c r="C4" s="3" t="s">
        <v>1038</v>
      </c>
      <c r="D4" s="3" t="s">
        <v>275</v>
      </c>
      <c r="E4" s="4" t="s">
        <v>276</v>
      </c>
      <c r="F4" s="4" t="s">
        <v>848</v>
      </c>
      <c r="G4" s="3" t="s">
        <v>314</v>
      </c>
      <c r="H4" s="14" t="s">
        <v>37</v>
      </c>
      <c r="I4" s="20" t="s">
        <v>447</v>
      </c>
      <c r="J4" s="3" t="s">
        <v>69</v>
      </c>
      <c r="K4" s="3">
        <v>2019</v>
      </c>
      <c r="L4" s="5"/>
      <c r="M4" s="64">
        <v>60000</v>
      </c>
      <c r="N4" s="3" t="s">
        <v>214</v>
      </c>
      <c r="O4" s="14" t="s">
        <v>1856</v>
      </c>
      <c r="P4" s="3"/>
    </row>
    <row r="5" spans="1:16" x14ac:dyDescent="0.25">
      <c r="A5" s="14">
        <v>3</v>
      </c>
      <c r="B5" s="4" t="s">
        <v>772</v>
      </c>
      <c r="C5" s="3" t="s">
        <v>1038</v>
      </c>
      <c r="D5" s="3" t="s">
        <v>275</v>
      </c>
      <c r="E5" s="4" t="s">
        <v>276</v>
      </c>
      <c r="F5" s="4" t="s">
        <v>848</v>
      </c>
      <c r="G5" s="3" t="s">
        <v>314</v>
      </c>
      <c r="H5" s="14" t="s">
        <v>38</v>
      </c>
      <c r="I5" s="20" t="s">
        <v>447</v>
      </c>
      <c r="J5" s="3" t="s">
        <v>69</v>
      </c>
      <c r="K5" s="3">
        <v>2019</v>
      </c>
      <c r="L5" s="5"/>
      <c r="M5" s="64">
        <v>60000</v>
      </c>
      <c r="N5" s="3" t="s">
        <v>214</v>
      </c>
      <c r="O5" s="14" t="s">
        <v>1857</v>
      </c>
      <c r="P5" s="3"/>
    </row>
    <row r="6" spans="1:16" x14ac:dyDescent="0.25">
      <c r="A6" s="14">
        <v>4</v>
      </c>
      <c r="B6" s="4" t="s">
        <v>772</v>
      </c>
      <c r="C6" s="3" t="s">
        <v>1038</v>
      </c>
      <c r="D6" s="3" t="s">
        <v>265</v>
      </c>
      <c r="E6" s="4" t="s">
        <v>266</v>
      </c>
      <c r="F6" s="4" t="s">
        <v>801</v>
      </c>
      <c r="G6" s="3" t="s">
        <v>316</v>
      </c>
      <c r="H6" s="14" t="s">
        <v>37</v>
      </c>
      <c r="I6" s="20" t="s">
        <v>447</v>
      </c>
      <c r="J6" s="3" t="s">
        <v>69</v>
      </c>
      <c r="K6" s="3">
        <v>2019</v>
      </c>
      <c r="L6" s="5"/>
      <c r="M6" s="64">
        <v>285000</v>
      </c>
      <c r="N6" s="3" t="s">
        <v>214</v>
      </c>
      <c r="O6" s="14" t="s">
        <v>1858</v>
      </c>
      <c r="P6" s="3"/>
    </row>
    <row r="7" spans="1:16" x14ac:dyDescent="0.25">
      <c r="A7" s="116"/>
      <c r="B7" s="117"/>
      <c r="C7" s="118"/>
      <c r="D7" s="118"/>
      <c r="E7" s="117"/>
      <c r="F7" s="117"/>
      <c r="G7" s="118"/>
      <c r="H7" s="116"/>
      <c r="I7" s="119"/>
      <c r="J7" s="118"/>
      <c r="K7" s="118"/>
      <c r="L7" s="120"/>
      <c r="M7" s="121"/>
      <c r="N7" s="118"/>
      <c r="O7" s="116"/>
      <c r="P7" s="118"/>
    </row>
    <row r="8" spans="1:16" x14ac:dyDescent="0.25">
      <c r="A8" s="114"/>
      <c r="B8" s="19"/>
      <c r="C8" s="13"/>
      <c r="D8" s="13"/>
      <c r="E8" s="19"/>
      <c r="F8" s="19"/>
      <c r="G8" s="13"/>
      <c r="H8" s="114"/>
      <c r="I8" s="21"/>
      <c r="J8" s="13"/>
      <c r="K8" s="13"/>
      <c r="M8" s="115"/>
      <c r="N8" s="13"/>
      <c r="O8" s="114"/>
      <c r="P8" s="13"/>
    </row>
    <row r="9" spans="1:16" x14ac:dyDescent="0.25">
      <c r="A9" s="114"/>
      <c r="B9" s="19"/>
      <c r="C9" s="13"/>
      <c r="D9" s="13"/>
      <c r="E9" s="19"/>
      <c r="F9" s="19"/>
      <c r="G9" s="13"/>
      <c r="H9" s="114"/>
      <c r="I9" s="21"/>
      <c r="J9" s="13"/>
      <c r="K9" s="13"/>
      <c r="M9" s="115"/>
      <c r="N9" s="13"/>
      <c r="O9" s="114"/>
      <c r="P9" s="13"/>
    </row>
    <row r="10" spans="1:16" x14ac:dyDescent="0.25">
      <c r="A10" s="114"/>
      <c r="B10" s="19"/>
      <c r="C10" s="13"/>
      <c r="D10" s="13"/>
      <c r="E10" s="19"/>
      <c r="F10" s="19"/>
      <c r="G10" s="13"/>
      <c r="H10" s="114"/>
      <c r="I10" s="21"/>
      <c r="J10" s="13"/>
      <c r="K10" s="13"/>
      <c r="M10" s="115"/>
      <c r="N10" s="13"/>
      <c r="O10" s="114"/>
      <c r="P10" s="13"/>
    </row>
    <row r="11" spans="1:16" x14ac:dyDescent="0.25">
      <c r="A11" s="114"/>
      <c r="B11" s="19"/>
      <c r="C11" s="13"/>
      <c r="D11" s="13"/>
      <c r="E11" s="19"/>
      <c r="F11" s="19"/>
      <c r="G11" s="13"/>
      <c r="H11" s="114"/>
      <c r="I11" s="21"/>
      <c r="J11" s="13"/>
      <c r="K11" s="13"/>
      <c r="M11" s="115"/>
      <c r="N11" s="13"/>
      <c r="O11" s="114"/>
      <c r="P11" s="13"/>
    </row>
    <row r="12" spans="1:16" x14ac:dyDescent="0.25">
      <c r="A12" s="114"/>
      <c r="B12" s="19"/>
      <c r="C12" s="13"/>
      <c r="D12" s="13"/>
      <c r="E12" s="19"/>
      <c r="F12" s="19"/>
      <c r="G12" s="13"/>
      <c r="H12" s="114"/>
      <c r="I12" s="21"/>
      <c r="J12" s="13"/>
      <c r="K12" s="13"/>
      <c r="M12" s="115"/>
      <c r="N12" s="13"/>
      <c r="O12" s="114"/>
      <c r="P12" s="13"/>
    </row>
    <row r="13" spans="1:16" x14ac:dyDescent="0.25">
      <c r="A13" s="114"/>
      <c r="B13" s="19"/>
      <c r="C13" s="13"/>
      <c r="D13" s="13"/>
      <c r="E13" s="19"/>
      <c r="F13" s="19"/>
      <c r="G13" s="13"/>
      <c r="H13" s="114"/>
      <c r="I13" s="21"/>
      <c r="J13" s="13"/>
      <c r="K13" s="13"/>
      <c r="M13" s="115"/>
      <c r="N13" s="13"/>
      <c r="O13" s="114"/>
      <c r="P13" s="13"/>
    </row>
    <row r="14" spans="1:16" x14ac:dyDescent="0.25">
      <c r="A14" s="114"/>
      <c r="B14" s="19"/>
      <c r="C14" s="13"/>
      <c r="D14" s="13"/>
      <c r="E14" s="19"/>
      <c r="F14" s="19"/>
      <c r="G14" s="13"/>
      <c r="H14" s="114"/>
      <c r="I14" s="21"/>
      <c r="J14" s="13"/>
      <c r="K14" s="13"/>
      <c r="M14" s="115"/>
      <c r="N14" s="13"/>
      <c r="O14" s="114"/>
      <c r="P14" s="13"/>
    </row>
    <row r="15" spans="1:16" x14ac:dyDescent="0.25">
      <c r="A15" s="114"/>
      <c r="B15" s="19"/>
      <c r="C15" s="13"/>
      <c r="D15" s="13"/>
      <c r="E15" s="19"/>
      <c r="F15" s="19"/>
      <c r="G15" s="13"/>
      <c r="H15" s="114"/>
      <c r="I15" s="21"/>
      <c r="J15" s="13"/>
      <c r="K15" s="13"/>
      <c r="M15" s="115"/>
      <c r="N15" s="13"/>
      <c r="O15" s="114"/>
      <c r="P15" s="13"/>
    </row>
    <row r="16" spans="1:16" x14ac:dyDescent="0.25">
      <c r="A16" s="114"/>
      <c r="B16" s="19"/>
      <c r="C16" s="13"/>
      <c r="D16" s="13"/>
      <c r="E16" s="19"/>
      <c r="F16" s="19"/>
      <c r="G16" s="13"/>
      <c r="H16" s="114"/>
      <c r="I16" s="21"/>
      <c r="J16" s="13"/>
      <c r="K16" s="13"/>
      <c r="M16" s="115"/>
      <c r="N16" s="13"/>
      <c r="O16" s="114"/>
      <c r="P16" s="13"/>
    </row>
    <row r="17" spans="1:16" x14ac:dyDescent="0.25">
      <c r="A17" s="114"/>
      <c r="B17" s="19"/>
      <c r="C17" s="13"/>
      <c r="D17" s="13"/>
      <c r="E17" s="19"/>
      <c r="F17" s="19"/>
      <c r="G17" s="13"/>
      <c r="H17" s="114"/>
      <c r="I17" s="21"/>
      <c r="J17" s="13"/>
      <c r="K17" s="13"/>
      <c r="M17" s="115"/>
      <c r="N17" s="13"/>
      <c r="O17" s="114"/>
      <c r="P17" s="13"/>
    </row>
    <row r="18" spans="1:16" x14ac:dyDescent="0.25">
      <c r="A18" s="114"/>
      <c r="B18" s="19"/>
      <c r="C18" s="13"/>
      <c r="D18" s="13"/>
      <c r="E18" s="19"/>
      <c r="F18" s="19"/>
      <c r="G18" s="13"/>
      <c r="H18" s="114"/>
      <c r="I18" s="21"/>
      <c r="J18" s="13"/>
      <c r="K18" s="13"/>
      <c r="M18" s="115"/>
      <c r="N18" s="13"/>
      <c r="O18" s="114"/>
      <c r="P18" s="13"/>
    </row>
    <row r="19" spans="1:16" x14ac:dyDescent="0.25">
      <c r="A19" s="114"/>
      <c r="B19" s="19"/>
      <c r="C19" s="13"/>
      <c r="D19" s="13"/>
      <c r="E19" s="19"/>
      <c r="F19" s="19"/>
      <c r="G19" s="13"/>
      <c r="H19" s="114"/>
      <c r="I19" s="21"/>
      <c r="J19" s="13"/>
      <c r="K19" s="13"/>
      <c r="M19" s="115"/>
      <c r="N19" s="13"/>
      <c r="O19" s="114"/>
      <c r="P19" s="13"/>
    </row>
    <row r="20" spans="1:16" x14ac:dyDescent="0.25">
      <c r="A20" s="114"/>
      <c r="B20" s="19"/>
      <c r="C20" s="13"/>
      <c r="D20" s="13"/>
      <c r="E20" s="19"/>
      <c r="F20" s="19"/>
      <c r="G20" s="13"/>
      <c r="H20" s="114"/>
      <c r="I20" s="21"/>
      <c r="J20" s="13"/>
      <c r="K20" s="13"/>
      <c r="M20" s="115"/>
      <c r="N20" s="13"/>
      <c r="O20" s="114"/>
      <c r="P20" s="13"/>
    </row>
    <row r="21" spans="1:16" x14ac:dyDescent="0.25">
      <c r="A21" s="114"/>
      <c r="B21" s="19"/>
      <c r="C21" s="13"/>
      <c r="D21" s="13"/>
      <c r="E21" s="19"/>
      <c r="F21" s="19"/>
      <c r="G21" s="13"/>
      <c r="H21" s="114"/>
      <c r="I21" s="21"/>
      <c r="J21" s="13"/>
      <c r="K21" s="13"/>
      <c r="M21" s="115"/>
      <c r="N21" s="13"/>
      <c r="O21" s="114"/>
      <c r="P21" s="13"/>
    </row>
    <row r="22" spans="1:16" x14ac:dyDescent="0.25">
      <c r="A22" s="114"/>
      <c r="B22" s="19"/>
      <c r="C22" s="13"/>
      <c r="D22" s="13"/>
      <c r="E22" s="19"/>
      <c r="F22" s="19"/>
      <c r="G22" s="13"/>
      <c r="H22" s="114"/>
      <c r="I22" s="21"/>
      <c r="J22" s="13"/>
      <c r="K22" s="13"/>
      <c r="M22" s="115"/>
      <c r="N22" s="13"/>
      <c r="O22" s="114"/>
      <c r="P22" s="13"/>
    </row>
    <row r="23" spans="1:16" x14ac:dyDescent="0.25">
      <c r="A23" s="114"/>
      <c r="B23" s="19"/>
      <c r="C23" s="13"/>
      <c r="D23" s="13"/>
      <c r="E23" s="19"/>
      <c r="F23" s="19"/>
      <c r="G23" s="13"/>
      <c r="H23" s="114"/>
      <c r="I23" s="21"/>
      <c r="J23" s="13"/>
      <c r="K23" s="13"/>
      <c r="M23" s="115"/>
      <c r="N23" s="13"/>
      <c r="O23" s="114"/>
      <c r="P23" s="13"/>
    </row>
    <row r="24" spans="1:16" x14ac:dyDescent="0.25">
      <c r="A24" s="114"/>
      <c r="B24" s="19"/>
      <c r="C24" s="13"/>
      <c r="D24" s="13"/>
      <c r="E24" s="19"/>
      <c r="F24" s="19"/>
      <c r="G24" s="13"/>
      <c r="H24" s="114"/>
      <c r="I24" s="21"/>
      <c r="J24" s="13"/>
      <c r="K24" s="13"/>
      <c r="M24" s="115"/>
      <c r="N24" s="13"/>
      <c r="O24" s="114"/>
      <c r="P24" s="13"/>
    </row>
    <row r="25" spans="1:16" x14ac:dyDescent="0.25">
      <c r="A25" s="114"/>
      <c r="B25" s="19"/>
      <c r="C25" s="13"/>
      <c r="D25" s="13"/>
      <c r="E25" s="19"/>
      <c r="F25" s="19"/>
      <c r="G25" s="13"/>
      <c r="H25" s="114"/>
      <c r="I25" s="21"/>
      <c r="J25" s="13"/>
      <c r="K25" s="13"/>
      <c r="M25" s="115"/>
      <c r="N25" s="13"/>
      <c r="O25" s="114"/>
      <c r="P25" s="13"/>
    </row>
    <row r="26" spans="1:16" x14ac:dyDescent="0.25">
      <c r="A26" s="114"/>
      <c r="B26" s="19"/>
      <c r="C26" s="13"/>
      <c r="D26" s="13"/>
      <c r="E26" s="19"/>
      <c r="F26" s="19"/>
      <c r="G26" s="13"/>
      <c r="H26" s="114"/>
      <c r="I26" s="21"/>
      <c r="J26" s="13"/>
      <c r="K26" s="13"/>
      <c r="M26" s="115"/>
      <c r="N26" s="13"/>
      <c r="O26" s="114"/>
      <c r="P26" s="13"/>
    </row>
    <row r="27" spans="1:16" x14ac:dyDescent="0.25">
      <c r="A27" s="114"/>
      <c r="B27" s="19"/>
      <c r="C27" s="13"/>
      <c r="D27" s="13"/>
      <c r="E27" s="19"/>
      <c r="F27" s="19"/>
      <c r="G27" s="13"/>
      <c r="H27" s="114"/>
      <c r="I27" s="21"/>
      <c r="J27" s="13"/>
      <c r="K27" s="13"/>
      <c r="M27" s="115"/>
      <c r="N27" s="13"/>
      <c r="O27" s="114"/>
      <c r="P27" s="13"/>
    </row>
    <row r="28" spans="1:16" x14ac:dyDescent="0.25">
      <c r="A28" s="114"/>
      <c r="B28" s="19"/>
      <c r="C28" s="13"/>
      <c r="D28" s="13"/>
      <c r="E28" s="19"/>
      <c r="F28" s="19"/>
      <c r="G28" s="13"/>
      <c r="H28" s="114"/>
      <c r="I28" s="21"/>
      <c r="J28" s="13"/>
      <c r="K28" s="13"/>
      <c r="M28" s="115"/>
      <c r="N28" s="13"/>
      <c r="O28" s="114"/>
      <c r="P28" s="13"/>
    </row>
    <row r="29" spans="1:16" x14ac:dyDescent="0.25">
      <c r="A29" s="114"/>
      <c r="B29" s="19"/>
      <c r="C29" s="13"/>
      <c r="D29" s="13"/>
      <c r="E29" s="19"/>
      <c r="F29" s="19"/>
      <c r="G29" s="13"/>
      <c r="H29" s="114"/>
      <c r="I29" s="21"/>
      <c r="J29" s="13"/>
      <c r="K29" s="13"/>
      <c r="M29" s="115"/>
      <c r="N29" s="13"/>
      <c r="O29" s="114"/>
      <c r="P29" s="13"/>
    </row>
    <row r="30" spans="1:16" x14ac:dyDescent="0.25">
      <c r="A30" s="114"/>
      <c r="B30" s="19"/>
      <c r="C30" s="13"/>
      <c r="D30" s="13"/>
      <c r="E30" s="19"/>
      <c r="F30" s="19"/>
      <c r="G30" s="13"/>
      <c r="H30" s="114"/>
      <c r="I30" s="21"/>
      <c r="J30" s="13"/>
      <c r="K30" s="13"/>
      <c r="M30" s="115"/>
      <c r="N30" s="13"/>
      <c r="O30" s="114"/>
      <c r="P30" s="13"/>
    </row>
    <row r="31" spans="1:16" x14ac:dyDescent="0.25">
      <c r="A31" s="114"/>
      <c r="B31" s="19"/>
      <c r="C31" s="13"/>
      <c r="D31" s="13"/>
      <c r="E31" s="19"/>
      <c r="F31" s="19"/>
      <c r="G31" s="13"/>
      <c r="H31" s="114"/>
      <c r="I31" s="21"/>
      <c r="J31" s="13"/>
      <c r="K31" s="13"/>
      <c r="M31" s="115"/>
      <c r="N31" s="13"/>
      <c r="O31" s="114"/>
      <c r="P31" s="13"/>
    </row>
    <row r="32" spans="1:16" x14ac:dyDescent="0.25">
      <c r="A32" s="114"/>
      <c r="B32" s="19"/>
      <c r="C32" s="13"/>
      <c r="D32" s="13"/>
      <c r="E32" s="19"/>
      <c r="F32" s="19"/>
      <c r="G32" s="13"/>
      <c r="H32" s="114"/>
      <c r="I32" s="21"/>
      <c r="J32" s="13"/>
      <c r="K32" s="13"/>
      <c r="M32" s="115"/>
      <c r="N32" s="13"/>
      <c r="O32" s="114"/>
      <c r="P32" s="13"/>
    </row>
  </sheetData>
  <conditionalFormatting sqref="M3:M32">
    <cfRule type="cellIs" dxfId="8" priority="2" operator="greaterThan">
      <formula>1000000</formula>
    </cfRule>
    <cfRule type="cellIs" dxfId="7" priority="3" operator="equal">
      <formula>"Rp1000000"</formula>
    </cfRule>
    <cfRule type="cellIs" dxfId="6" priority="4" operator="greaterThan">
      <formula>"Rp1000000"</formula>
    </cfRule>
  </conditionalFormatting>
  <conditionalFormatting sqref="O2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3:O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7:O32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A46AA5-88FC-4EA1-98D3-96BE2C9FDC60}">
  <dimension ref="A2:P30"/>
  <sheetViews>
    <sheetView topLeftCell="H1" workbookViewId="0">
      <pane ySplit="2" topLeftCell="A3" activePane="bottomLeft" state="frozen"/>
      <selection pane="bottomLeft" activeCell="E11" sqref="E11"/>
    </sheetView>
  </sheetViews>
  <sheetFormatPr defaultRowHeight="15" x14ac:dyDescent="0.25"/>
  <cols>
    <col min="1" max="1" width="7.85546875" customWidth="1"/>
    <col min="2" max="2" width="16.85546875" customWidth="1"/>
    <col min="3" max="3" width="11.5703125" customWidth="1"/>
    <col min="4" max="4" width="14.5703125" customWidth="1"/>
    <col min="5" max="5" width="19.42578125" customWidth="1"/>
    <col min="6" max="6" width="66.28515625" customWidth="1"/>
    <col min="7" max="7" width="11.7109375" customWidth="1"/>
    <col min="8" max="8" width="13.28515625" customWidth="1"/>
    <col min="9" max="9" width="31.42578125" customWidth="1"/>
    <col min="10" max="10" width="15.7109375" customWidth="1"/>
    <col min="13" max="13" width="24.42578125" customWidth="1"/>
    <col min="14" max="14" width="21" customWidth="1"/>
    <col min="15" max="15" width="25.5703125" customWidth="1"/>
    <col min="16" max="16" width="11.5703125" customWidth="1"/>
  </cols>
  <sheetData>
    <row r="2" spans="1:16" ht="30" x14ac:dyDescent="0.25">
      <c r="A2" s="110" t="s">
        <v>31</v>
      </c>
      <c r="B2" s="110" t="s">
        <v>975</v>
      </c>
      <c r="C2" s="111" t="s">
        <v>1044</v>
      </c>
      <c r="D2" s="111" t="s">
        <v>976</v>
      </c>
      <c r="E2" s="110" t="s">
        <v>917</v>
      </c>
      <c r="F2" s="110" t="s">
        <v>974</v>
      </c>
      <c r="G2" s="111" t="s">
        <v>373</v>
      </c>
      <c r="H2" s="111" t="s">
        <v>32</v>
      </c>
      <c r="I2" s="111" t="s">
        <v>934</v>
      </c>
      <c r="J2" s="111" t="s">
        <v>935</v>
      </c>
      <c r="K2" s="112" t="s">
        <v>33</v>
      </c>
      <c r="L2" s="112" t="s">
        <v>36</v>
      </c>
      <c r="M2" s="112" t="s">
        <v>1045</v>
      </c>
      <c r="N2" s="110" t="s">
        <v>213</v>
      </c>
      <c r="O2" s="110" t="s">
        <v>34</v>
      </c>
      <c r="P2" s="110" t="s">
        <v>35</v>
      </c>
    </row>
    <row r="3" spans="1:16" x14ac:dyDescent="0.25">
      <c r="A3" s="14">
        <v>1</v>
      </c>
      <c r="B3" s="35" t="str">
        <f>VLOOKUP(G3,'KODE BARANG 001'!$D$4:$H$115,5,FALSE)</f>
        <v>KENDARAAN</v>
      </c>
      <c r="C3" s="3" t="str">
        <f>VLOOKUP(B3,'KODE BARANG 001'!$H$4:$I$115,2,0)</f>
        <v xml:space="preserve">KD </v>
      </c>
      <c r="D3" s="3" t="s">
        <v>1859</v>
      </c>
      <c r="E3" s="4" t="s">
        <v>1860</v>
      </c>
      <c r="F3" s="35" t="str">
        <f>VLOOKUP(G3,'KODE BARANG 001'!$D$4:$G$115,4,FALSE)</f>
        <v xml:space="preserve">GRAND MAX HITAM B 222 BRP </v>
      </c>
      <c r="G3" s="36" t="s">
        <v>940</v>
      </c>
      <c r="H3" s="37" t="s">
        <v>37</v>
      </c>
      <c r="I3" s="20" t="s">
        <v>1003</v>
      </c>
      <c r="J3" s="3" t="s">
        <v>69</v>
      </c>
      <c r="K3" s="3">
        <v>2019</v>
      </c>
      <c r="L3" s="39"/>
      <c r="M3" s="64">
        <f>VLOOKUP(G3,'KODE BARANG 001'!$D$3:$L$115,8,0)</f>
        <v>135000000</v>
      </c>
      <c r="N3" s="36" t="s">
        <v>214</v>
      </c>
      <c r="O3" s="14" t="e">
        <f>CONCATENATE(G3,#REF!,#REF!,#REF!,C3,#REF!,$S$5,#REF!,K3,$S$6,H3)</f>
        <v>#REF!</v>
      </c>
      <c r="P3" s="36"/>
    </row>
    <row r="4" spans="1:16" x14ac:dyDescent="0.25">
      <c r="A4" s="14">
        <v>2</v>
      </c>
      <c r="B4" s="35" t="str">
        <f>VLOOKUP(G4,'KODE BARANG 001'!$D$4:$H$115,5,FALSE)</f>
        <v>KENDARAAN</v>
      </c>
      <c r="C4" s="3" t="str">
        <f>VLOOKUP(B4,'KODE BARANG 001'!$H$4:$I$115,2,0)</f>
        <v xml:space="preserve">KD </v>
      </c>
      <c r="D4" s="3" t="s">
        <v>1859</v>
      </c>
      <c r="E4" s="4" t="s">
        <v>1860</v>
      </c>
      <c r="F4" s="35" t="str">
        <f>VLOOKUP(G4,'KODE BARANG 001'!$D$4:$G$115,4,FALSE)</f>
        <v xml:space="preserve">MOBIL ERTIGA WARNA HITAM B 222 BTI </v>
      </c>
      <c r="G4" s="36" t="s">
        <v>942</v>
      </c>
      <c r="H4" s="37" t="s">
        <v>38</v>
      </c>
      <c r="I4" s="20" t="s">
        <v>1003</v>
      </c>
      <c r="J4" s="3" t="s">
        <v>69</v>
      </c>
      <c r="K4" s="3">
        <v>2019</v>
      </c>
      <c r="L4" s="39"/>
      <c r="M4" s="64">
        <f>VLOOKUP(G4,'KODE BARANG 001'!$D$3:$L$115,8,0)</f>
        <v>360000000</v>
      </c>
      <c r="N4" s="36" t="s">
        <v>214</v>
      </c>
      <c r="O4" s="14" t="e">
        <f>CONCATENATE(G4,#REF!,#REF!,#REF!,C4,#REF!,$S$5,#REF!,K4,$S$6,H4)</f>
        <v>#REF!</v>
      </c>
      <c r="P4" s="36"/>
    </row>
    <row r="5" spans="1:16" x14ac:dyDescent="0.25">
      <c r="A5" s="116"/>
      <c r="B5" s="117"/>
      <c r="C5" s="118"/>
      <c r="D5" s="118"/>
      <c r="E5" s="117"/>
      <c r="F5" s="117"/>
      <c r="G5" s="118"/>
      <c r="H5" s="116"/>
      <c r="I5" s="119"/>
      <c r="J5" s="118"/>
      <c r="K5" s="118"/>
      <c r="L5" s="120"/>
      <c r="M5" s="121"/>
      <c r="N5" s="118"/>
      <c r="O5" s="116"/>
      <c r="P5" s="118"/>
    </row>
    <row r="6" spans="1:16" x14ac:dyDescent="0.25">
      <c r="A6" s="114"/>
      <c r="B6" s="19"/>
      <c r="C6" s="13"/>
      <c r="D6" s="13"/>
      <c r="E6" s="19"/>
      <c r="F6" s="19"/>
      <c r="G6" s="13"/>
      <c r="H6" s="114"/>
      <c r="I6" s="21"/>
      <c r="J6" s="13"/>
      <c r="K6" s="13"/>
      <c r="M6" s="115"/>
      <c r="N6" s="13"/>
      <c r="O6" s="114"/>
      <c r="P6" s="13"/>
    </row>
    <row r="7" spans="1:16" x14ac:dyDescent="0.25">
      <c r="A7" s="114"/>
      <c r="B7" s="19"/>
      <c r="C7" s="13"/>
      <c r="D7" s="13"/>
      <c r="E7" s="19"/>
      <c r="F7" s="19"/>
      <c r="G7" s="13"/>
      <c r="H7" s="114"/>
      <c r="I7" s="21"/>
      <c r="J7" s="13"/>
      <c r="K7" s="13"/>
      <c r="M7" s="115"/>
      <c r="N7" s="13"/>
      <c r="O7" s="114"/>
      <c r="P7" s="13"/>
    </row>
    <row r="8" spans="1:16" x14ac:dyDescent="0.25">
      <c r="A8" s="114"/>
      <c r="B8" s="19"/>
      <c r="C8" s="13"/>
      <c r="D8" s="13"/>
      <c r="E8" s="19"/>
      <c r="F8" s="19"/>
      <c r="G8" s="13"/>
      <c r="H8" s="114"/>
      <c r="I8" s="21"/>
      <c r="J8" s="13"/>
      <c r="K8" s="13"/>
      <c r="M8" s="115"/>
      <c r="N8" s="13"/>
      <c r="O8" s="114"/>
      <c r="P8" s="13"/>
    </row>
    <row r="9" spans="1:16" x14ac:dyDescent="0.25">
      <c r="A9" s="114"/>
      <c r="B9" s="19"/>
      <c r="C9" s="13"/>
      <c r="D9" s="13"/>
      <c r="E9" s="19"/>
      <c r="F9" s="19"/>
      <c r="G9" s="13"/>
      <c r="H9" s="114"/>
      <c r="I9" s="21"/>
      <c r="J9" s="13"/>
      <c r="K9" s="13"/>
      <c r="M9" s="115"/>
      <c r="N9" s="13"/>
      <c r="O9" s="114"/>
      <c r="P9" s="13"/>
    </row>
    <row r="10" spans="1:16" x14ac:dyDescent="0.25">
      <c r="A10" s="114"/>
      <c r="B10" s="19"/>
      <c r="C10" s="13"/>
      <c r="D10" s="13"/>
      <c r="E10" s="19"/>
      <c r="F10" s="19"/>
      <c r="G10" s="13"/>
      <c r="H10" s="114"/>
      <c r="I10" s="21"/>
      <c r="J10" s="13"/>
      <c r="K10" s="13"/>
      <c r="M10" s="115"/>
      <c r="N10" s="13"/>
      <c r="O10" s="114"/>
      <c r="P10" s="13"/>
    </row>
    <row r="11" spans="1:16" x14ac:dyDescent="0.25">
      <c r="A11" s="114"/>
      <c r="B11" s="19"/>
      <c r="C11" s="13"/>
      <c r="D11" s="13"/>
      <c r="E11" s="19"/>
      <c r="F11" s="19"/>
      <c r="G11" s="13"/>
      <c r="H11" s="114"/>
      <c r="I11" s="21"/>
      <c r="J11" s="13"/>
      <c r="K11" s="13"/>
      <c r="M11" s="115"/>
      <c r="N11" s="13"/>
      <c r="O11" s="114"/>
      <c r="P11" s="13"/>
    </row>
    <row r="12" spans="1:16" x14ac:dyDescent="0.25">
      <c r="A12" s="114"/>
      <c r="B12" s="19"/>
      <c r="C12" s="13"/>
      <c r="D12" s="13"/>
      <c r="E12" s="19"/>
      <c r="F12" s="19"/>
      <c r="G12" s="13"/>
      <c r="H12" s="114"/>
      <c r="I12" s="21"/>
      <c r="J12" s="13"/>
      <c r="K12" s="13"/>
      <c r="M12" s="115"/>
      <c r="N12" s="13"/>
      <c r="O12" s="114"/>
      <c r="P12" s="13"/>
    </row>
    <row r="13" spans="1:16" x14ac:dyDescent="0.25">
      <c r="A13" s="114"/>
      <c r="B13" s="19"/>
      <c r="C13" s="13"/>
      <c r="D13" s="13"/>
      <c r="E13" s="19"/>
      <c r="F13" s="19"/>
      <c r="G13" s="13"/>
      <c r="H13" s="114"/>
      <c r="I13" s="21"/>
      <c r="J13" s="13"/>
      <c r="K13" s="13"/>
      <c r="M13" s="115"/>
      <c r="N13" s="13"/>
      <c r="O13" s="114"/>
      <c r="P13" s="13"/>
    </row>
    <row r="14" spans="1:16" x14ac:dyDescent="0.25">
      <c r="A14" s="114"/>
      <c r="B14" s="19"/>
      <c r="C14" s="13"/>
      <c r="D14" s="13"/>
      <c r="E14" s="19"/>
      <c r="F14" s="19"/>
      <c r="G14" s="13"/>
      <c r="H14" s="114"/>
      <c r="I14" s="21"/>
      <c r="J14" s="13"/>
      <c r="K14" s="13"/>
      <c r="M14" s="115"/>
      <c r="N14" s="13"/>
      <c r="O14" s="114"/>
      <c r="P14" s="13"/>
    </row>
    <row r="15" spans="1:16" x14ac:dyDescent="0.25">
      <c r="A15" s="114"/>
      <c r="B15" s="19"/>
      <c r="C15" s="13"/>
      <c r="D15" s="13"/>
      <c r="E15" s="19"/>
      <c r="F15" s="19"/>
      <c r="G15" s="13"/>
      <c r="H15" s="114"/>
      <c r="I15" s="21"/>
      <c r="J15" s="13"/>
      <c r="K15" s="13"/>
      <c r="M15" s="115"/>
      <c r="N15" s="13"/>
      <c r="O15" s="114"/>
      <c r="P15" s="13"/>
    </row>
    <row r="16" spans="1:16" x14ac:dyDescent="0.25">
      <c r="A16" s="114"/>
      <c r="B16" s="19"/>
      <c r="C16" s="13"/>
      <c r="D16" s="13"/>
      <c r="E16" s="19"/>
      <c r="F16" s="19"/>
      <c r="G16" s="13"/>
      <c r="H16" s="114"/>
      <c r="I16" s="21"/>
      <c r="J16" s="13"/>
      <c r="K16" s="13"/>
      <c r="M16" s="115"/>
      <c r="N16" s="13"/>
      <c r="O16" s="114"/>
      <c r="P16" s="13"/>
    </row>
    <row r="17" spans="1:16" x14ac:dyDescent="0.25">
      <c r="A17" s="114"/>
      <c r="B17" s="19"/>
      <c r="C17" s="13"/>
      <c r="D17" s="13"/>
      <c r="E17" s="19"/>
      <c r="F17" s="19"/>
      <c r="G17" s="13"/>
      <c r="H17" s="114"/>
      <c r="I17" s="21"/>
      <c r="J17" s="13"/>
      <c r="K17" s="13"/>
      <c r="M17" s="115"/>
      <c r="N17" s="13"/>
      <c r="O17" s="114"/>
      <c r="P17" s="13"/>
    </row>
    <row r="18" spans="1:16" x14ac:dyDescent="0.25">
      <c r="A18" s="114"/>
      <c r="B18" s="19"/>
      <c r="C18" s="13"/>
      <c r="D18" s="13"/>
      <c r="E18" s="19"/>
      <c r="F18" s="19"/>
      <c r="G18" s="13"/>
      <c r="H18" s="114"/>
      <c r="I18" s="21"/>
      <c r="J18" s="13"/>
      <c r="K18" s="13"/>
      <c r="M18" s="115"/>
      <c r="N18" s="13"/>
      <c r="O18" s="114"/>
      <c r="P18" s="13"/>
    </row>
    <row r="19" spans="1:16" x14ac:dyDescent="0.25">
      <c r="A19" s="114"/>
      <c r="B19" s="19"/>
      <c r="C19" s="13"/>
      <c r="D19" s="13"/>
      <c r="E19" s="19"/>
      <c r="F19" s="19"/>
      <c r="G19" s="13"/>
      <c r="H19" s="114"/>
      <c r="I19" s="21"/>
      <c r="J19" s="13"/>
      <c r="K19" s="13"/>
      <c r="M19" s="115"/>
      <c r="N19" s="13"/>
      <c r="O19" s="114"/>
      <c r="P19" s="13"/>
    </row>
    <row r="20" spans="1:16" x14ac:dyDescent="0.25">
      <c r="A20" s="114"/>
      <c r="B20" s="19"/>
      <c r="C20" s="13"/>
      <c r="D20" s="13"/>
      <c r="E20" s="19"/>
      <c r="F20" s="19"/>
      <c r="G20" s="13"/>
      <c r="H20" s="114"/>
      <c r="I20" s="21"/>
      <c r="J20" s="13"/>
      <c r="K20" s="13"/>
      <c r="M20" s="115"/>
      <c r="N20" s="13"/>
      <c r="O20" s="114"/>
      <c r="P20" s="13"/>
    </row>
    <row r="21" spans="1:16" x14ac:dyDescent="0.25">
      <c r="A21" s="114"/>
      <c r="B21" s="19"/>
      <c r="C21" s="13"/>
      <c r="D21" s="13"/>
      <c r="E21" s="19"/>
      <c r="F21" s="19"/>
      <c r="G21" s="13"/>
      <c r="H21" s="114"/>
      <c r="I21" s="21"/>
      <c r="J21" s="13"/>
      <c r="K21" s="13"/>
      <c r="M21" s="115"/>
      <c r="N21" s="13"/>
      <c r="O21" s="114"/>
      <c r="P21" s="13"/>
    </row>
    <row r="22" spans="1:16" x14ac:dyDescent="0.25">
      <c r="A22" s="114"/>
      <c r="B22" s="19"/>
      <c r="C22" s="13"/>
      <c r="D22" s="13"/>
      <c r="E22" s="19"/>
      <c r="F22" s="19"/>
      <c r="G22" s="13"/>
      <c r="H22" s="114"/>
      <c r="I22" s="21"/>
      <c r="J22" s="13"/>
      <c r="K22" s="13"/>
      <c r="M22" s="115"/>
      <c r="N22" s="13"/>
      <c r="O22" s="114"/>
      <c r="P22" s="13"/>
    </row>
    <row r="23" spans="1:16" x14ac:dyDescent="0.25">
      <c r="A23" s="114"/>
      <c r="B23" s="19"/>
      <c r="C23" s="13"/>
      <c r="D23" s="13"/>
      <c r="E23" s="19"/>
      <c r="F23" s="19"/>
      <c r="G23" s="13"/>
      <c r="H23" s="114"/>
      <c r="I23" s="21"/>
      <c r="J23" s="13"/>
      <c r="K23" s="13"/>
      <c r="M23" s="115"/>
      <c r="N23" s="13"/>
      <c r="O23" s="114"/>
      <c r="P23" s="13"/>
    </row>
    <row r="24" spans="1:16" x14ac:dyDescent="0.25">
      <c r="A24" s="114"/>
      <c r="B24" s="19"/>
      <c r="C24" s="13"/>
      <c r="D24" s="13"/>
      <c r="E24" s="19"/>
      <c r="F24" s="19"/>
      <c r="G24" s="13"/>
      <c r="H24" s="114"/>
      <c r="I24" s="21"/>
      <c r="J24" s="13"/>
      <c r="K24" s="13"/>
      <c r="M24" s="115"/>
      <c r="N24" s="13"/>
      <c r="O24" s="114"/>
      <c r="P24" s="13"/>
    </row>
    <row r="25" spans="1:16" x14ac:dyDescent="0.25">
      <c r="A25" s="114"/>
      <c r="B25" s="19"/>
      <c r="C25" s="13"/>
      <c r="D25" s="13"/>
      <c r="E25" s="19"/>
      <c r="F25" s="19"/>
      <c r="G25" s="13"/>
      <c r="H25" s="114"/>
      <c r="I25" s="21"/>
      <c r="J25" s="13"/>
      <c r="K25" s="13"/>
      <c r="M25" s="115"/>
      <c r="N25" s="13"/>
      <c r="O25" s="114"/>
      <c r="P25" s="13"/>
    </row>
    <row r="26" spans="1:16" x14ac:dyDescent="0.25">
      <c r="A26" s="114"/>
      <c r="B26" s="19"/>
      <c r="C26" s="13"/>
      <c r="D26" s="13"/>
      <c r="E26" s="19"/>
      <c r="F26" s="19"/>
      <c r="G26" s="13"/>
      <c r="H26" s="114"/>
      <c r="I26" s="21"/>
      <c r="J26" s="13"/>
      <c r="K26" s="13"/>
      <c r="M26" s="115"/>
      <c r="N26" s="13"/>
      <c r="O26" s="114"/>
      <c r="P26" s="13"/>
    </row>
    <row r="27" spans="1:16" x14ac:dyDescent="0.25">
      <c r="A27" s="114"/>
      <c r="B27" s="19"/>
      <c r="C27" s="13"/>
      <c r="D27" s="13"/>
      <c r="E27" s="19"/>
      <c r="F27" s="19"/>
      <c r="G27" s="13"/>
      <c r="H27" s="114"/>
      <c r="I27" s="21"/>
      <c r="J27" s="13"/>
      <c r="K27" s="13"/>
      <c r="M27" s="115"/>
      <c r="N27" s="13"/>
      <c r="O27" s="114"/>
      <c r="P27" s="13"/>
    </row>
    <row r="28" spans="1:16" x14ac:dyDescent="0.25">
      <c r="A28" s="114"/>
      <c r="B28" s="19"/>
      <c r="C28" s="13"/>
      <c r="D28" s="13"/>
      <c r="E28" s="19"/>
      <c r="F28" s="19"/>
      <c r="G28" s="13"/>
      <c r="H28" s="114"/>
      <c r="I28" s="21"/>
      <c r="J28" s="13"/>
      <c r="K28" s="13"/>
      <c r="M28" s="115"/>
      <c r="N28" s="13"/>
      <c r="O28" s="114"/>
      <c r="P28" s="13"/>
    </row>
    <row r="29" spans="1:16" x14ac:dyDescent="0.25">
      <c r="A29" s="114"/>
      <c r="B29" s="19"/>
      <c r="C29" s="13"/>
      <c r="D29" s="13"/>
      <c r="E29" s="19"/>
      <c r="F29" s="19"/>
      <c r="G29" s="13"/>
      <c r="H29" s="114"/>
      <c r="I29" s="21"/>
      <c r="J29" s="13"/>
      <c r="K29" s="13"/>
      <c r="M29" s="115"/>
      <c r="N29" s="13"/>
      <c r="O29" s="114"/>
      <c r="P29" s="13"/>
    </row>
    <row r="30" spans="1:16" x14ac:dyDescent="0.25">
      <c r="A30" s="114"/>
      <c r="B30" s="19"/>
      <c r="C30" s="13"/>
      <c r="D30" s="13"/>
      <c r="E30" s="19"/>
      <c r="F30" s="19"/>
      <c r="G30" s="13"/>
      <c r="H30" s="114"/>
      <c r="I30" s="21"/>
      <c r="J30" s="13"/>
      <c r="K30" s="13"/>
      <c r="M30" s="115"/>
      <c r="N30" s="13"/>
      <c r="O30" s="114"/>
      <c r="P30" s="13"/>
    </row>
  </sheetData>
  <conditionalFormatting sqref="M3:M30">
    <cfRule type="cellIs" dxfId="5" priority="2" operator="greaterThan">
      <formula>1000000</formula>
    </cfRule>
    <cfRule type="cellIs" dxfId="4" priority="3" operator="equal">
      <formula>"Rp1000000"</formula>
    </cfRule>
    <cfRule type="cellIs" dxfId="3" priority="4" operator="greaterThan">
      <formula>"Rp1000000"</formula>
    </cfRule>
  </conditionalFormatting>
  <conditionalFormatting sqref="O2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3:O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5:O30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E60DD6-CC74-43D6-B3F7-E68DCAEE6ECC}">
  <dimension ref="A2:P39"/>
  <sheetViews>
    <sheetView topLeftCell="H1" zoomScale="130" zoomScaleNormal="130" workbookViewId="0">
      <pane ySplit="2" topLeftCell="A22" activePane="bottomLeft" state="frozen"/>
      <selection pane="bottomLeft" activeCell="E39" sqref="E39"/>
    </sheetView>
  </sheetViews>
  <sheetFormatPr defaultRowHeight="15" x14ac:dyDescent="0.25"/>
  <cols>
    <col min="1" max="1" width="7.85546875" customWidth="1"/>
    <col min="2" max="2" width="16.85546875" customWidth="1"/>
    <col min="3" max="3" width="11.5703125" customWidth="1"/>
    <col min="4" max="4" width="14.5703125" customWidth="1"/>
    <col min="5" max="5" width="17.7109375" customWidth="1"/>
    <col min="6" max="6" width="26.5703125" customWidth="1"/>
    <col min="7" max="7" width="11.7109375" customWidth="1"/>
    <col min="8" max="8" width="13.28515625" customWidth="1"/>
    <col min="9" max="9" width="31.42578125" customWidth="1"/>
    <col min="10" max="10" width="15.7109375" customWidth="1"/>
    <col min="13" max="13" width="24.42578125" customWidth="1"/>
    <col min="14" max="14" width="21" customWidth="1"/>
    <col min="15" max="15" width="25.5703125" customWidth="1"/>
    <col min="16" max="16" width="11.5703125" customWidth="1"/>
  </cols>
  <sheetData>
    <row r="2" spans="1:16" ht="30" x14ac:dyDescent="0.25">
      <c r="A2" s="110" t="s">
        <v>31</v>
      </c>
      <c r="B2" s="110" t="s">
        <v>975</v>
      </c>
      <c r="C2" s="111" t="s">
        <v>1044</v>
      </c>
      <c r="D2" s="111" t="s">
        <v>976</v>
      </c>
      <c r="E2" s="110" t="s">
        <v>917</v>
      </c>
      <c r="F2" s="110" t="s">
        <v>974</v>
      </c>
      <c r="G2" s="140" t="s">
        <v>373</v>
      </c>
      <c r="H2" s="111" t="s">
        <v>32</v>
      </c>
      <c r="I2" s="111" t="s">
        <v>934</v>
      </c>
      <c r="J2" s="111" t="s">
        <v>935</v>
      </c>
      <c r="K2" s="112" t="s">
        <v>33</v>
      </c>
      <c r="L2" s="112" t="s">
        <v>36</v>
      </c>
      <c r="M2" s="112" t="s">
        <v>1045</v>
      </c>
      <c r="N2" s="110" t="s">
        <v>213</v>
      </c>
      <c r="O2" s="110" t="s">
        <v>34</v>
      </c>
      <c r="P2" s="110" t="s">
        <v>35</v>
      </c>
    </row>
    <row r="3" spans="1:16" x14ac:dyDescent="0.25">
      <c r="A3" s="14">
        <v>11</v>
      </c>
      <c r="B3" s="4" t="s">
        <v>772</v>
      </c>
      <c r="C3" s="3" t="s">
        <v>1038</v>
      </c>
      <c r="D3" s="3" t="s">
        <v>293</v>
      </c>
      <c r="E3" s="4" t="s">
        <v>238</v>
      </c>
      <c r="F3" s="4" t="s">
        <v>886</v>
      </c>
      <c r="G3" s="3" t="s">
        <v>334</v>
      </c>
      <c r="H3" s="14" t="s">
        <v>41</v>
      </c>
      <c r="I3" s="3" t="s">
        <v>205</v>
      </c>
      <c r="J3" s="3" t="s">
        <v>69</v>
      </c>
      <c r="K3" s="3">
        <v>2019</v>
      </c>
      <c r="L3" s="5"/>
      <c r="M3" s="64">
        <v>2800000</v>
      </c>
      <c r="N3" s="3" t="s">
        <v>214</v>
      </c>
      <c r="O3" s="14" t="s">
        <v>1871</v>
      </c>
      <c r="P3" s="3"/>
    </row>
    <row r="4" spans="1:16" x14ac:dyDescent="0.25">
      <c r="A4" s="14">
        <v>6</v>
      </c>
      <c r="B4" s="4" t="s">
        <v>772</v>
      </c>
      <c r="C4" s="3" t="s">
        <v>1038</v>
      </c>
      <c r="D4" s="3" t="s">
        <v>293</v>
      </c>
      <c r="E4" s="4" t="s">
        <v>208</v>
      </c>
      <c r="F4" s="4" t="s">
        <v>880</v>
      </c>
      <c r="G4" s="3" t="s">
        <v>335</v>
      </c>
      <c r="H4" s="14" t="s">
        <v>37</v>
      </c>
      <c r="I4" s="3" t="s">
        <v>205</v>
      </c>
      <c r="J4" s="3" t="s">
        <v>69</v>
      </c>
      <c r="K4" s="3">
        <v>2019</v>
      </c>
      <c r="L4" s="3"/>
      <c r="M4" s="64">
        <v>600000</v>
      </c>
      <c r="N4" s="3" t="s">
        <v>214</v>
      </c>
      <c r="O4" s="14" t="s">
        <v>1866</v>
      </c>
      <c r="P4" s="3"/>
    </row>
    <row r="5" spans="1:16" x14ac:dyDescent="0.25">
      <c r="A5" s="14">
        <v>7</v>
      </c>
      <c r="B5" s="4" t="s">
        <v>772</v>
      </c>
      <c r="C5" s="3" t="s">
        <v>1038</v>
      </c>
      <c r="D5" s="3" t="s">
        <v>293</v>
      </c>
      <c r="E5" s="4" t="s">
        <v>208</v>
      </c>
      <c r="F5" s="4" t="s">
        <v>880</v>
      </c>
      <c r="G5" s="3" t="s">
        <v>335</v>
      </c>
      <c r="H5" s="14" t="s">
        <v>38</v>
      </c>
      <c r="I5" s="3" t="s">
        <v>205</v>
      </c>
      <c r="J5" s="3" t="s">
        <v>69</v>
      </c>
      <c r="K5" s="3">
        <v>2019</v>
      </c>
      <c r="L5" s="3"/>
      <c r="M5" s="64">
        <v>600000</v>
      </c>
      <c r="N5" s="3" t="s">
        <v>214</v>
      </c>
      <c r="O5" s="14" t="s">
        <v>1867</v>
      </c>
      <c r="P5" s="3"/>
    </row>
    <row r="6" spans="1:16" x14ac:dyDescent="0.25">
      <c r="A6" s="14">
        <v>8</v>
      </c>
      <c r="B6" s="4" t="s">
        <v>772</v>
      </c>
      <c r="C6" s="3" t="s">
        <v>1038</v>
      </c>
      <c r="D6" s="3" t="s">
        <v>293</v>
      </c>
      <c r="E6" s="4" t="s">
        <v>208</v>
      </c>
      <c r="F6" s="4" t="s">
        <v>880</v>
      </c>
      <c r="G6" s="3" t="s">
        <v>335</v>
      </c>
      <c r="H6" s="14" t="s">
        <v>39</v>
      </c>
      <c r="I6" s="3" t="s">
        <v>205</v>
      </c>
      <c r="J6" s="3" t="s">
        <v>69</v>
      </c>
      <c r="K6" s="3">
        <v>2019</v>
      </c>
      <c r="L6" s="3"/>
      <c r="M6" s="64">
        <v>600000</v>
      </c>
      <c r="N6" s="3" t="s">
        <v>214</v>
      </c>
      <c r="O6" s="14" t="s">
        <v>1868</v>
      </c>
      <c r="P6" s="3"/>
    </row>
    <row r="7" spans="1:16" x14ac:dyDescent="0.25">
      <c r="A7" s="14">
        <v>9</v>
      </c>
      <c r="B7" s="4" t="s">
        <v>772</v>
      </c>
      <c r="C7" s="3" t="s">
        <v>1038</v>
      </c>
      <c r="D7" s="3" t="s">
        <v>293</v>
      </c>
      <c r="E7" s="4" t="s">
        <v>208</v>
      </c>
      <c r="F7" s="4" t="s">
        <v>880</v>
      </c>
      <c r="G7" s="3" t="s">
        <v>335</v>
      </c>
      <c r="H7" s="14" t="s">
        <v>40</v>
      </c>
      <c r="I7" s="3" t="s">
        <v>205</v>
      </c>
      <c r="J7" s="3" t="s">
        <v>69</v>
      </c>
      <c r="K7" s="3">
        <v>2019</v>
      </c>
      <c r="L7" s="3"/>
      <c r="M7" s="64">
        <v>600000</v>
      </c>
      <c r="N7" s="3" t="s">
        <v>214</v>
      </c>
      <c r="O7" s="14" t="s">
        <v>1869</v>
      </c>
      <c r="P7" s="3"/>
    </row>
    <row r="8" spans="1:16" x14ac:dyDescent="0.25">
      <c r="A8" s="14">
        <v>10</v>
      </c>
      <c r="B8" s="4" t="s">
        <v>772</v>
      </c>
      <c r="C8" s="3" t="s">
        <v>1038</v>
      </c>
      <c r="D8" s="3" t="s">
        <v>293</v>
      </c>
      <c r="E8" s="4" t="s">
        <v>208</v>
      </c>
      <c r="F8" s="4" t="s">
        <v>880</v>
      </c>
      <c r="G8" s="3" t="s">
        <v>335</v>
      </c>
      <c r="H8" s="14" t="s">
        <v>41</v>
      </c>
      <c r="I8" s="3" t="s">
        <v>205</v>
      </c>
      <c r="J8" s="3" t="s">
        <v>69</v>
      </c>
      <c r="K8" s="3">
        <v>2019</v>
      </c>
      <c r="L8" s="3"/>
      <c r="M8" s="64">
        <v>600000</v>
      </c>
      <c r="N8" s="3" t="s">
        <v>214</v>
      </c>
      <c r="O8" s="14" t="s">
        <v>1870</v>
      </c>
      <c r="P8" s="3"/>
    </row>
    <row r="9" spans="1:16" x14ac:dyDescent="0.25">
      <c r="A9" s="14">
        <v>3</v>
      </c>
      <c r="B9" s="4" t="s">
        <v>772</v>
      </c>
      <c r="C9" s="3" t="s">
        <v>1038</v>
      </c>
      <c r="D9" s="3" t="s">
        <v>293</v>
      </c>
      <c r="E9" s="4" t="s">
        <v>200</v>
      </c>
      <c r="F9" s="4" t="s">
        <v>870</v>
      </c>
      <c r="G9" s="3" t="s">
        <v>336</v>
      </c>
      <c r="H9" s="14" t="s">
        <v>37</v>
      </c>
      <c r="I9" s="3" t="s">
        <v>202</v>
      </c>
      <c r="J9" s="3" t="s">
        <v>69</v>
      </c>
      <c r="K9" s="3">
        <v>2019</v>
      </c>
      <c r="L9" s="3"/>
      <c r="M9" s="64">
        <v>1760000</v>
      </c>
      <c r="N9" s="3" t="s">
        <v>214</v>
      </c>
      <c r="O9" s="14" t="s">
        <v>1863</v>
      </c>
      <c r="P9" s="3"/>
    </row>
    <row r="10" spans="1:16" x14ac:dyDescent="0.25">
      <c r="A10" s="14">
        <v>4</v>
      </c>
      <c r="B10" s="4" t="s">
        <v>772</v>
      </c>
      <c r="C10" s="3" t="s">
        <v>1038</v>
      </c>
      <c r="D10" s="3" t="s">
        <v>293</v>
      </c>
      <c r="E10" s="4" t="s">
        <v>200</v>
      </c>
      <c r="F10" s="4" t="s">
        <v>870</v>
      </c>
      <c r="G10" s="3" t="s">
        <v>336</v>
      </c>
      <c r="H10" s="14" t="s">
        <v>38</v>
      </c>
      <c r="I10" s="3" t="s">
        <v>202</v>
      </c>
      <c r="J10" s="3" t="s">
        <v>69</v>
      </c>
      <c r="K10" s="3">
        <v>2019</v>
      </c>
      <c r="L10" s="3"/>
      <c r="M10" s="64">
        <v>1760000</v>
      </c>
      <c r="N10" s="3" t="s">
        <v>214</v>
      </c>
      <c r="O10" s="14" t="s">
        <v>1864</v>
      </c>
      <c r="P10" s="3"/>
    </row>
    <row r="11" spans="1:16" x14ac:dyDescent="0.25">
      <c r="A11" s="14">
        <v>5</v>
      </c>
      <c r="B11" s="4" t="s">
        <v>772</v>
      </c>
      <c r="C11" s="3" t="s">
        <v>1038</v>
      </c>
      <c r="D11" s="3" t="s">
        <v>293</v>
      </c>
      <c r="E11" s="4" t="s">
        <v>233</v>
      </c>
      <c r="F11" s="4" t="s">
        <v>879</v>
      </c>
      <c r="G11" s="3" t="s">
        <v>337</v>
      </c>
      <c r="H11" s="14" t="s">
        <v>37</v>
      </c>
      <c r="I11" s="3" t="s">
        <v>202</v>
      </c>
      <c r="J11" s="3" t="s">
        <v>69</v>
      </c>
      <c r="K11" s="3">
        <v>2019</v>
      </c>
      <c r="L11" s="3"/>
      <c r="M11" s="64">
        <v>150000</v>
      </c>
      <c r="N11" s="3" t="s">
        <v>214</v>
      </c>
      <c r="O11" s="14" t="s">
        <v>1865</v>
      </c>
      <c r="P11" s="3"/>
    </row>
    <row r="12" spans="1:16" x14ac:dyDescent="0.25">
      <c r="A12" s="14">
        <v>2</v>
      </c>
      <c r="B12" s="4" t="s">
        <v>772</v>
      </c>
      <c r="C12" s="3" t="s">
        <v>1038</v>
      </c>
      <c r="D12" s="3" t="s">
        <v>293</v>
      </c>
      <c r="E12" s="4" t="s">
        <v>66</v>
      </c>
      <c r="F12" s="4" t="s">
        <v>876</v>
      </c>
      <c r="G12" s="3" t="s">
        <v>338</v>
      </c>
      <c r="H12" s="14" t="s">
        <v>37</v>
      </c>
      <c r="I12" s="3" t="s">
        <v>67</v>
      </c>
      <c r="J12" s="3" t="s">
        <v>69</v>
      </c>
      <c r="K12" s="3">
        <v>2021</v>
      </c>
      <c r="L12" s="14"/>
      <c r="M12" s="64">
        <v>2100000</v>
      </c>
      <c r="N12" s="3" t="s">
        <v>214</v>
      </c>
      <c r="O12" s="14" t="s">
        <v>1862</v>
      </c>
      <c r="P12" s="3"/>
    </row>
    <row r="13" spans="1:16" x14ac:dyDescent="0.25">
      <c r="A13" s="14">
        <v>1</v>
      </c>
      <c r="B13" s="4" t="s">
        <v>772</v>
      </c>
      <c r="C13" s="3" t="s">
        <v>1038</v>
      </c>
      <c r="D13" s="3" t="s">
        <v>293</v>
      </c>
      <c r="E13" s="4" t="s">
        <v>230</v>
      </c>
      <c r="F13" s="4" t="s">
        <v>875</v>
      </c>
      <c r="G13" s="3" t="s">
        <v>339</v>
      </c>
      <c r="H13" s="14" t="s">
        <v>37</v>
      </c>
      <c r="I13" s="3" t="s">
        <v>67</v>
      </c>
      <c r="J13" s="3" t="s">
        <v>69</v>
      </c>
      <c r="K13" s="3">
        <v>2019</v>
      </c>
      <c r="L13" s="14"/>
      <c r="M13" s="64">
        <v>2000000</v>
      </c>
      <c r="N13" s="3" t="s">
        <v>214</v>
      </c>
      <c r="O13" s="14" t="s">
        <v>1861</v>
      </c>
      <c r="P13" s="3"/>
    </row>
    <row r="14" spans="1:16" x14ac:dyDescent="0.25">
      <c r="A14" s="14">
        <v>12</v>
      </c>
      <c r="B14" s="4" t="s">
        <v>432</v>
      </c>
      <c r="C14" s="3" t="s">
        <v>1039</v>
      </c>
      <c r="D14" s="3" t="s">
        <v>293</v>
      </c>
      <c r="E14" s="4" t="s">
        <v>377</v>
      </c>
      <c r="F14" s="4" t="s">
        <v>874</v>
      </c>
      <c r="G14" s="3" t="s">
        <v>340</v>
      </c>
      <c r="H14" s="14" t="s">
        <v>37</v>
      </c>
      <c r="I14" s="20" t="s">
        <v>904</v>
      </c>
      <c r="J14" s="3" t="s">
        <v>69</v>
      </c>
      <c r="K14" s="3">
        <v>2019</v>
      </c>
      <c r="L14" s="5"/>
      <c r="M14" s="64">
        <v>24000000</v>
      </c>
      <c r="N14" s="3" t="s">
        <v>214</v>
      </c>
      <c r="O14" s="14" t="s">
        <v>1872</v>
      </c>
      <c r="P14" s="3"/>
    </row>
    <row r="15" spans="1:16" x14ac:dyDescent="0.25">
      <c r="A15" s="14">
        <v>13</v>
      </c>
      <c r="B15" s="4" t="s">
        <v>772</v>
      </c>
      <c r="C15" s="3" t="s">
        <v>1038</v>
      </c>
      <c r="D15" s="3" t="s">
        <v>293</v>
      </c>
      <c r="E15" s="4" t="s">
        <v>858</v>
      </c>
      <c r="F15" s="4" t="s">
        <v>885</v>
      </c>
      <c r="G15" s="3" t="s">
        <v>854</v>
      </c>
      <c r="H15" s="14" t="s">
        <v>37</v>
      </c>
      <c r="I15" s="20" t="s">
        <v>1007</v>
      </c>
      <c r="J15" s="3" t="s">
        <v>69</v>
      </c>
      <c r="K15" s="3">
        <v>2022</v>
      </c>
      <c r="L15" s="5"/>
      <c r="M15" s="64">
        <v>250000</v>
      </c>
      <c r="N15" s="3" t="s">
        <v>214</v>
      </c>
      <c r="O15" s="14" t="s">
        <v>1873</v>
      </c>
      <c r="P15" s="3"/>
    </row>
    <row r="16" spans="1:16" x14ac:dyDescent="0.25">
      <c r="A16" s="14">
        <v>14</v>
      </c>
      <c r="B16" s="4" t="s">
        <v>772</v>
      </c>
      <c r="C16" s="3" t="s">
        <v>1038</v>
      </c>
      <c r="D16" s="3" t="s">
        <v>293</v>
      </c>
      <c r="E16" s="4" t="s">
        <v>858</v>
      </c>
      <c r="F16" s="4" t="s">
        <v>885</v>
      </c>
      <c r="G16" s="3" t="s">
        <v>854</v>
      </c>
      <c r="H16" s="14" t="s">
        <v>38</v>
      </c>
      <c r="I16" s="20" t="s">
        <v>1007</v>
      </c>
      <c r="J16" s="3" t="s">
        <v>69</v>
      </c>
      <c r="K16" s="3">
        <v>2022</v>
      </c>
      <c r="L16" s="5"/>
      <c r="M16" s="64">
        <v>250000</v>
      </c>
      <c r="N16" s="3" t="s">
        <v>214</v>
      </c>
      <c r="O16" s="14" t="s">
        <v>1874</v>
      </c>
      <c r="P16" s="3"/>
    </row>
    <row r="17" spans="1:16" x14ac:dyDescent="0.25">
      <c r="A17" s="14">
        <v>36</v>
      </c>
      <c r="B17" s="4" t="s">
        <v>772</v>
      </c>
      <c r="C17" s="3" t="s">
        <v>1038</v>
      </c>
      <c r="D17" s="3" t="s">
        <v>293</v>
      </c>
      <c r="E17" s="4" t="s">
        <v>968</v>
      </c>
      <c r="F17" s="4" t="s">
        <v>973</v>
      </c>
      <c r="G17" s="3" t="s">
        <v>824</v>
      </c>
      <c r="H17" s="14" t="s">
        <v>37</v>
      </c>
      <c r="I17" s="20" t="s">
        <v>67</v>
      </c>
      <c r="J17" s="3" t="s">
        <v>69</v>
      </c>
      <c r="K17" s="3">
        <v>2021</v>
      </c>
      <c r="L17" s="5"/>
      <c r="M17" s="64">
        <v>5500000</v>
      </c>
      <c r="N17" s="3" t="s">
        <v>214</v>
      </c>
      <c r="O17" s="14" t="s">
        <v>1896</v>
      </c>
      <c r="P17" s="3"/>
    </row>
    <row r="18" spans="1:16" x14ac:dyDescent="0.25">
      <c r="A18" s="14">
        <v>15</v>
      </c>
      <c r="B18" s="4" t="s">
        <v>772</v>
      </c>
      <c r="C18" s="3" t="s">
        <v>1038</v>
      </c>
      <c r="D18" s="3" t="s">
        <v>293</v>
      </c>
      <c r="E18" s="4" t="s">
        <v>1025</v>
      </c>
      <c r="F18" s="4" t="s">
        <v>1019</v>
      </c>
      <c r="G18" s="3" t="s">
        <v>1014</v>
      </c>
      <c r="H18" s="14" t="s">
        <v>37</v>
      </c>
      <c r="I18" s="20" t="s">
        <v>1020</v>
      </c>
      <c r="J18" s="3" t="s">
        <v>69</v>
      </c>
      <c r="K18" s="3">
        <v>2018</v>
      </c>
      <c r="L18" s="5"/>
      <c r="M18" s="64">
        <v>300000</v>
      </c>
      <c r="N18" s="3" t="s">
        <v>214</v>
      </c>
      <c r="O18" s="14" t="s">
        <v>1875</v>
      </c>
      <c r="P18" s="3"/>
    </row>
    <row r="19" spans="1:16" x14ac:dyDescent="0.25">
      <c r="A19" s="14">
        <v>16</v>
      </c>
      <c r="B19" s="4" t="s">
        <v>772</v>
      </c>
      <c r="C19" s="3" t="s">
        <v>1038</v>
      </c>
      <c r="D19" s="3" t="s">
        <v>293</v>
      </c>
      <c r="E19" s="4" t="s">
        <v>1025</v>
      </c>
      <c r="F19" s="4" t="s">
        <v>1019</v>
      </c>
      <c r="G19" s="3" t="s">
        <v>1014</v>
      </c>
      <c r="H19" s="14" t="s">
        <v>38</v>
      </c>
      <c r="I19" s="20" t="s">
        <v>1021</v>
      </c>
      <c r="J19" s="3" t="s">
        <v>69</v>
      </c>
      <c r="K19" s="3">
        <v>2018</v>
      </c>
      <c r="L19" s="5"/>
      <c r="M19" s="64">
        <v>300000</v>
      </c>
      <c r="N19" s="3" t="s">
        <v>214</v>
      </c>
      <c r="O19" s="14" t="s">
        <v>1876</v>
      </c>
      <c r="P19" s="3"/>
    </row>
    <row r="20" spans="1:16" x14ac:dyDescent="0.25">
      <c r="A20" s="14">
        <v>17</v>
      </c>
      <c r="B20" s="4" t="s">
        <v>772</v>
      </c>
      <c r="C20" s="3" t="s">
        <v>1038</v>
      </c>
      <c r="D20" s="3" t="s">
        <v>293</v>
      </c>
      <c r="E20" s="4" t="s">
        <v>1025</v>
      </c>
      <c r="F20" s="4" t="s">
        <v>1019</v>
      </c>
      <c r="G20" s="3" t="s">
        <v>1014</v>
      </c>
      <c r="H20" s="14" t="s">
        <v>39</v>
      </c>
      <c r="I20" s="20" t="s">
        <v>1022</v>
      </c>
      <c r="J20" s="3" t="s">
        <v>69</v>
      </c>
      <c r="K20" s="3">
        <v>2018</v>
      </c>
      <c r="L20" s="5"/>
      <c r="M20" s="64">
        <v>300000</v>
      </c>
      <c r="N20" s="3" t="s">
        <v>214</v>
      </c>
      <c r="O20" s="14" t="s">
        <v>1877</v>
      </c>
      <c r="P20" s="3"/>
    </row>
    <row r="21" spans="1:16" x14ac:dyDescent="0.25">
      <c r="A21" s="14">
        <v>18</v>
      </c>
      <c r="B21" s="4" t="s">
        <v>772</v>
      </c>
      <c r="C21" s="3" t="s">
        <v>1038</v>
      </c>
      <c r="D21" s="3" t="s">
        <v>293</v>
      </c>
      <c r="E21" s="4" t="s">
        <v>1025</v>
      </c>
      <c r="F21" s="4" t="s">
        <v>1019</v>
      </c>
      <c r="G21" s="3" t="s">
        <v>1014</v>
      </c>
      <c r="H21" s="14" t="s">
        <v>40</v>
      </c>
      <c r="I21" s="20" t="s">
        <v>449</v>
      </c>
      <c r="J21" s="3" t="s">
        <v>69</v>
      </c>
      <c r="K21" s="3">
        <v>2018</v>
      </c>
      <c r="L21" s="5"/>
      <c r="M21" s="64">
        <v>300000</v>
      </c>
      <c r="N21" s="3" t="s">
        <v>214</v>
      </c>
      <c r="O21" s="14" t="s">
        <v>1878</v>
      </c>
      <c r="P21" s="3"/>
    </row>
    <row r="22" spans="1:16" x14ac:dyDescent="0.25">
      <c r="A22" s="14">
        <v>19</v>
      </c>
      <c r="B22" s="4" t="s">
        <v>772</v>
      </c>
      <c r="C22" s="3" t="s">
        <v>1038</v>
      </c>
      <c r="D22" s="3" t="s">
        <v>293</v>
      </c>
      <c r="E22" s="4" t="s">
        <v>1025</v>
      </c>
      <c r="F22" s="4" t="s">
        <v>1019</v>
      </c>
      <c r="G22" s="3" t="s">
        <v>1014</v>
      </c>
      <c r="H22" s="14" t="s">
        <v>41</v>
      </c>
      <c r="I22" s="20" t="s">
        <v>918</v>
      </c>
      <c r="J22" s="3" t="s">
        <v>69</v>
      </c>
      <c r="K22" s="3">
        <v>2018</v>
      </c>
      <c r="L22" s="5"/>
      <c r="M22" s="64">
        <v>300000</v>
      </c>
      <c r="N22" s="3" t="s">
        <v>214</v>
      </c>
      <c r="O22" s="14" t="s">
        <v>1879</v>
      </c>
      <c r="P22" s="3"/>
    </row>
    <row r="23" spans="1:16" x14ac:dyDescent="0.25">
      <c r="A23" s="14">
        <v>20</v>
      </c>
      <c r="B23" s="4" t="s">
        <v>772</v>
      </c>
      <c r="C23" s="3" t="s">
        <v>1038</v>
      </c>
      <c r="D23" s="3" t="s">
        <v>293</v>
      </c>
      <c r="E23" s="4" t="s">
        <v>1025</v>
      </c>
      <c r="F23" s="4" t="s">
        <v>1019</v>
      </c>
      <c r="G23" s="3" t="s">
        <v>1014</v>
      </c>
      <c r="H23" s="14" t="s">
        <v>42</v>
      </c>
      <c r="I23" s="20" t="s">
        <v>458</v>
      </c>
      <c r="J23" s="3" t="s">
        <v>69</v>
      </c>
      <c r="K23" s="3">
        <v>2018</v>
      </c>
      <c r="L23" s="5"/>
      <c r="M23" s="64">
        <v>300000</v>
      </c>
      <c r="N23" s="3" t="s">
        <v>214</v>
      </c>
      <c r="O23" s="14" t="s">
        <v>1880</v>
      </c>
      <c r="P23" s="3"/>
    </row>
    <row r="24" spans="1:16" x14ac:dyDescent="0.25">
      <c r="A24" s="14">
        <v>21</v>
      </c>
      <c r="B24" s="4" t="s">
        <v>772</v>
      </c>
      <c r="C24" s="3" t="s">
        <v>1038</v>
      </c>
      <c r="D24" s="3" t="s">
        <v>293</v>
      </c>
      <c r="E24" s="4" t="s">
        <v>1025</v>
      </c>
      <c r="F24" s="4" t="s">
        <v>1019</v>
      </c>
      <c r="G24" s="3" t="s">
        <v>1014</v>
      </c>
      <c r="H24" s="14" t="s">
        <v>43</v>
      </c>
      <c r="I24" s="20" t="s">
        <v>980</v>
      </c>
      <c r="J24" s="3" t="s">
        <v>69</v>
      </c>
      <c r="K24" s="3">
        <v>2018</v>
      </c>
      <c r="L24" s="5"/>
      <c r="M24" s="64">
        <v>300000</v>
      </c>
      <c r="N24" s="3" t="s">
        <v>214</v>
      </c>
      <c r="O24" s="14" t="s">
        <v>1881</v>
      </c>
      <c r="P24" s="3"/>
    </row>
    <row r="25" spans="1:16" x14ac:dyDescent="0.25">
      <c r="A25" s="14">
        <v>22</v>
      </c>
      <c r="B25" s="4" t="s">
        <v>772</v>
      </c>
      <c r="C25" s="3" t="s">
        <v>1038</v>
      </c>
      <c r="D25" s="3" t="s">
        <v>293</v>
      </c>
      <c r="E25" s="4" t="s">
        <v>1025</v>
      </c>
      <c r="F25" s="4" t="s">
        <v>1019</v>
      </c>
      <c r="G25" s="3" t="s">
        <v>1014</v>
      </c>
      <c r="H25" s="14" t="s">
        <v>44</v>
      </c>
      <c r="I25" s="20" t="s">
        <v>981</v>
      </c>
      <c r="J25" s="3" t="s">
        <v>69</v>
      </c>
      <c r="K25" s="3">
        <v>2018</v>
      </c>
      <c r="L25" s="5"/>
      <c r="M25" s="64">
        <v>300000</v>
      </c>
      <c r="N25" s="3" t="s">
        <v>214</v>
      </c>
      <c r="O25" s="14" t="s">
        <v>1882</v>
      </c>
      <c r="P25" s="3"/>
    </row>
    <row r="26" spans="1:16" x14ac:dyDescent="0.25">
      <c r="A26" s="14">
        <v>23</v>
      </c>
      <c r="B26" s="4" t="s">
        <v>772</v>
      </c>
      <c r="C26" s="3" t="s">
        <v>1038</v>
      </c>
      <c r="D26" s="3" t="s">
        <v>293</v>
      </c>
      <c r="E26" s="4" t="s">
        <v>1025</v>
      </c>
      <c r="F26" s="4" t="s">
        <v>1019</v>
      </c>
      <c r="G26" s="3" t="s">
        <v>1014</v>
      </c>
      <c r="H26" s="14" t="s">
        <v>45</v>
      </c>
      <c r="I26" s="20" t="s">
        <v>981</v>
      </c>
      <c r="J26" s="3" t="s">
        <v>69</v>
      </c>
      <c r="K26" s="3">
        <v>2018</v>
      </c>
      <c r="L26" s="5"/>
      <c r="M26" s="64">
        <v>300000</v>
      </c>
      <c r="N26" s="3" t="s">
        <v>214</v>
      </c>
      <c r="O26" s="14" t="s">
        <v>1883</v>
      </c>
      <c r="P26" s="3"/>
    </row>
    <row r="27" spans="1:16" x14ac:dyDescent="0.25">
      <c r="A27" s="14">
        <v>24</v>
      </c>
      <c r="B27" s="4" t="s">
        <v>772</v>
      </c>
      <c r="C27" s="3" t="s">
        <v>1038</v>
      </c>
      <c r="D27" s="3" t="s">
        <v>293</v>
      </c>
      <c r="E27" s="4" t="s">
        <v>1025</v>
      </c>
      <c r="F27" s="4" t="s">
        <v>1019</v>
      </c>
      <c r="G27" s="3" t="s">
        <v>1014</v>
      </c>
      <c r="H27" s="14" t="s">
        <v>46</v>
      </c>
      <c r="I27" s="20" t="s">
        <v>986</v>
      </c>
      <c r="J27" s="3" t="s">
        <v>69</v>
      </c>
      <c r="K27" s="3">
        <v>2018</v>
      </c>
      <c r="L27" s="5"/>
      <c r="M27" s="64">
        <v>300000</v>
      </c>
      <c r="N27" s="3" t="s">
        <v>214</v>
      </c>
      <c r="O27" s="14" t="s">
        <v>1884</v>
      </c>
      <c r="P27" s="3"/>
    </row>
    <row r="28" spans="1:16" x14ac:dyDescent="0.25">
      <c r="A28" s="14">
        <v>25</v>
      </c>
      <c r="B28" s="4" t="s">
        <v>772</v>
      </c>
      <c r="C28" s="3" t="s">
        <v>1038</v>
      </c>
      <c r="D28" s="3" t="s">
        <v>293</v>
      </c>
      <c r="E28" s="4" t="s">
        <v>1025</v>
      </c>
      <c r="F28" s="4" t="s">
        <v>1019</v>
      </c>
      <c r="G28" s="3" t="s">
        <v>1014</v>
      </c>
      <c r="H28" s="14" t="s">
        <v>47</v>
      </c>
      <c r="I28" s="20" t="s">
        <v>986</v>
      </c>
      <c r="J28" s="3" t="s">
        <v>69</v>
      </c>
      <c r="K28" s="3">
        <v>2018</v>
      </c>
      <c r="L28" s="5"/>
      <c r="M28" s="64">
        <v>300000</v>
      </c>
      <c r="N28" s="3" t="s">
        <v>214</v>
      </c>
      <c r="O28" s="14" t="s">
        <v>1885</v>
      </c>
      <c r="P28" s="3"/>
    </row>
    <row r="29" spans="1:16" x14ac:dyDescent="0.25">
      <c r="A29" s="14">
        <v>26</v>
      </c>
      <c r="B29" s="4" t="s">
        <v>772</v>
      </c>
      <c r="C29" s="3" t="s">
        <v>1038</v>
      </c>
      <c r="D29" s="3" t="s">
        <v>293</v>
      </c>
      <c r="E29" s="4" t="s">
        <v>1025</v>
      </c>
      <c r="F29" s="4" t="s">
        <v>1019</v>
      </c>
      <c r="G29" s="3" t="s">
        <v>1014</v>
      </c>
      <c r="H29" s="14" t="s">
        <v>48</v>
      </c>
      <c r="I29" s="20" t="s">
        <v>986</v>
      </c>
      <c r="J29" s="3" t="s">
        <v>69</v>
      </c>
      <c r="K29" s="3">
        <v>2018</v>
      </c>
      <c r="L29" s="5"/>
      <c r="M29" s="64">
        <v>300000</v>
      </c>
      <c r="N29" s="3" t="s">
        <v>214</v>
      </c>
      <c r="O29" s="14" t="s">
        <v>1886</v>
      </c>
      <c r="P29" s="3"/>
    </row>
    <row r="30" spans="1:16" x14ac:dyDescent="0.25">
      <c r="A30" s="14">
        <v>27</v>
      </c>
      <c r="B30" s="4" t="s">
        <v>772</v>
      </c>
      <c r="C30" s="3" t="s">
        <v>1038</v>
      </c>
      <c r="D30" s="3" t="s">
        <v>293</v>
      </c>
      <c r="E30" s="4" t="s">
        <v>1025</v>
      </c>
      <c r="F30" s="4" t="s">
        <v>1019</v>
      </c>
      <c r="G30" s="3" t="s">
        <v>1014</v>
      </c>
      <c r="H30" s="14" t="s">
        <v>49</v>
      </c>
      <c r="I30" s="20" t="s">
        <v>984</v>
      </c>
      <c r="J30" s="3" t="s">
        <v>69</v>
      </c>
      <c r="K30" s="3">
        <v>2018</v>
      </c>
      <c r="L30" s="5"/>
      <c r="M30" s="64">
        <v>300000</v>
      </c>
      <c r="N30" s="3" t="s">
        <v>214</v>
      </c>
      <c r="O30" s="14" t="s">
        <v>1887</v>
      </c>
      <c r="P30" s="3"/>
    </row>
    <row r="31" spans="1:16" x14ac:dyDescent="0.25">
      <c r="A31" s="14">
        <v>28</v>
      </c>
      <c r="B31" s="4" t="s">
        <v>772</v>
      </c>
      <c r="C31" s="3" t="s">
        <v>1038</v>
      </c>
      <c r="D31" s="3" t="s">
        <v>293</v>
      </c>
      <c r="E31" s="4" t="s">
        <v>1025</v>
      </c>
      <c r="F31" s="4" t="s">
        <v>1019</v>
      </c>
      <c r="G31" s="3" t="s">
        <v>1014</v>
      </c>
      <c r="H31" s="14" t="s">
        <v>50</v>
      </c>
      <c r="I31" s="20" t="s">
        <v>984</v>
      </c>
      <c r="J31" s="3" t="s">
        <v>69</v>
      </c>
      <c r="K31" s="3">
        <v>2018</v>
      </c>
      <c r="L31" s="5"/>
      <c r="M31" s="64">
        <v>300000</v>
      </c>
      <c r="N31" s="3" t="s">
        <v>214</v>
      </c>
      <c r="O31" s="14" t="s">
        <v>1888</v>
      </c>
      <c r="P31" s="3"/>
    </row>
    <row r="32" spans="1:16" x14ac:dyDescent="0.25">
      <c r="A32" s="14">
        <v>29</v>
      </c>
      <c r="B32" s="4" t="s">
        <v>772</v>
      </c>
      <c r="C32" s="3" t="s">
        <v>1038</v>
      </c>
      <c r="D32" s="3" t="s">
        <v>293</v>
      </c>
      <c r="E32" s="4" t="s">
        <v>1025</v>
      </c>
      <c r="F32" s="4" t="s">
        <v>1019</v>
      </c>
      <c r="G32" s="3" t="s">
        <v>1014</v>
      </c>
      <c r="H32" s="14" t="s">
        <v>51</v>
      </c>
      <c r="I32" s="20" t="s">
        <v>1023</v>
      </c>
      <c r="J32" s="3" t="s">
        <v>69</v>
      </c>
      <c r="K32" s="3">
        <v>2018</v>
      </c>
      <c r="L32" s="5"/>
      <c r="M32" s="64">
        <v>300000</v>
      </c>
      <c r="N32" s="3" t="s">
        <v>214</v>
      </c>
      <c r="O32" s="14" t="s">
        <v>1889</v>
      </c>
      <c r="P32" s="3"/>
    </row>
    <row r="33" spans="1:16" x14ac:dyDescent="0.25">
      <c r="A33" s="14">
        <v>30</v>
      </c>
      <c r="B33" s="4" t="s">
        <v>772</v>
      </c>
      <c r="C33" s="3" t="s">
        <v>1038</v>
      </c>
      <c r="D33" s="3" t="s">
        <v>293</v>
      </c>
      <c r="E33" s="4" t="s">
        <v>1025</v>
      </c>
      <c r="F33" s="4" t="s">
        <v>1019</v>
      </c>
      <c r="G33" s="3" t="s">
        <v>1014</v>
      </c>
      <c r="H33" s="14" t="s">
        <v>52</v>
      </c>
      <c r="I33" s="20" t="s">
        <v>1022</v>
      </c>
      <c r="J33" s="3" t="s">
        <v>69</v>
      </c>
      <c r="K33" s="3">
        <v>2018</v>
      </c>
      <c r="L33" s="5"/>
      <c r="M33" s="64">
        <v>300000</v>
      </c>
      <c r="N33" s="3" t="s">
        <v>214</v>
      </c>
      <c r="O33" s="14" t="s">
        <v>1890</v>
      </c>
      <c r="P33" s="3"/>
    </row>
    <row r="34" spans="1:16" x14ac:dyDescent="0.25">
      <c r="A34" s="14">
        <v>31</v>
      </c>
      <c r="B34" s="4" t="s">
        <v>772</v>
      </c>
      <c r="C34" s="3" t="s">
        <v>1038</v>
      </c>
      <c r="D34" s="3" t="s">
        <v>293</v>
      </c>
      <c r="E34" s="4" t="s">
        <v>1025</v>
      </c>
      <c r="F34" s="4" t="s">
        <v>1019</v>
      </c>
      <c r="G34" s="3" t="s">
        <v>1014</v>
      </c>
      <c r="H34" s="14" t="s">
        <v>53</v>
      </c>
      <c r="I34" s="20" t="s">
        <v>1022</v>
      </c>
      <c r="J34" s="3" t="s">
        <v>69</v>
      </c>
      <c r="K34" s="3">
        <v>2018</v>
      </c>
      <c r="L34" s="5"/>
      <c r="M34" s="64">
        <v>300000</v>
      </c>
      <c r="N34" s="3" t="s">
        <v>214</v>
      </c>
      <c r="O34" s="14" t="s">
        <v>1891</v>
      </c>
      <c r="P34" s="3"/>
    </row>
    <row r="35" spans="1:16" x14ac:dyDescent="0.25">
      <c r="A35" s="14">
        <v>32</v>
      </c>
      <c r="B35" s="4" t="s">
        <v>772</v>
      </c>
      <c r="C35" s="3" t="s">
        <v>1038</v>
      </c>
      <c r="D35" s="3" t="s">
        <v>293</v>
      </c>
      <c r="E35" s="4" t="s">
        <v>1025</v>
      </c>
      <c r="F35" s="4" t="s">
        <v>1019</v>
      </c>
      <c r="G35" s="3" t="s">
        <v>1014</v>
      </c>
      <c r="H35" s="14" t="s">
        <v>54</v>
      </c>
      <c r="I35" s="20" t="s">
        <v>979</v>
      </c>
      <c r="J35" s="3" t="s">
        <v>69</v>
      </c>
      <c r="K35" s="3">
        <v>2018</v>
      </c>
      <c r="L35" s="5"/>
      <c r="M35" s="64">
        <v>300000</v>
      </c>
      <c r="N35" s="3" t="s">
        <v>214</v>
      </c>
      <c r="O35" s="14" t="s">
        <v>1892</v>
      </c>
      <c r="P35" s="3"/>
    </row>
    <row r="36" spans="1:16" x14ac:dyDescent="0.25">
      <c r="A36" s="14">
        <v>33</v>
      </c>
      <c r="B36" s="4" t="s">
        <v>772</v>
      </c>
      <c r="C36" s="3" t="s">
        <v>1038</v>
      </c>
      <c r="D36" s="3" t="s">
        <v>293</v>
      </c>
      <c r="E36" s="4" t="s">
        <v>1025</v>
      </c>
      <c r="F36" s="4" t="s">
        <v>1019</v>
      </c>
      <c r="G36" s="3" t="s">
        <v>1014</v>
      </c>
      <c r="H36" s="14" t="s">
        <v>55</v>
      </c>
      <c r="I36" s="20" t="s">
        <v>987</v>
      </c>
      <c r="J36" s="3" t="s">
        <v>69</v>
      </c>
      <c r="K36" s="3">
        <v>2018</v>
      </c>
      <c r="L36" s="5"/>
      <c r="M36" s="64">
        <v>300000</v>
      </c>
      <c r="N36" s="3" t="s">
        <v>214</v>
      </c>
      <c r="O36" s="14" t="s">
        <v>1893</v>
      </c>
      <c r="P36" s="3"/>
    </row>
    <row r="37" spans="1:16" x14ac:dyDescent="0.25">
      <c r="A37" s="14">
        <v>34</v>
      </c>
      <c r="B37" s="4" t="s">
        <v>772</v>
      </c>
      <c r="C37" s="3" t="s">
        <v>1038</v>
      </c>
      <c r="D37" s="3" t="s">
        <v>293</v>
      </c>
      <c r="E37" s="4" t="s">
        <v>1025</v>
      </c>
      <c r="F37" s="4" t="s">
        <v>1019</v>
      </c>
      <c r="G37" s="3" t="s">
        <v>1014</v>
      </c>
      <c r="H37" s="14" t="s">
        <v>56</v>
      </c>
      <c r="I37" s="20" t="s">
        <v>1024</v>
      </c>
      <c r="J37" s="3" t="s">
        <v>69</v>
      </c>
      <c r="K37" s="3">
        <v>2018</v>
      </c>
      <c r="L37" s="5"/>
      <c r="M37" s="64">
        <v>300000</v>
      </c>
      <c r="N37" s="3" t="s">
        <v>214</v>
      </c>
      <c r="O37" s="14" t="s">
        <v>1894</v>
      </c>
      <c r="P37" s="3"/>
    </row>
    <row r="38" spans="1:16" x14ac:dyDescent="0.25">
      <c r="A38" s="14">
        <v>35</v>
      </c>
      <c r="B38" s="4" t="s">
        <v>772</v>
      </c>
      <c r="C38" s="3" t="s">
        <v>1038</v>
      </c>
      <c r="D38" s="3" t="s">
        <v>293</v>
      </c>
      <c r="E38" s="4" t="s">
        <v>1025</v>
      </c>
      <c r="F38" s="4" t="s">
        <v>1019</v>
      </c>
      <c r="G38" s="3" t="s">
        <v>1014</v>
      </c>
      <c r="H38" s="14" t="s">
        <v>57</v>
      </c>
      <c r="I38" s="20" t="s">
        <v>1024</v>
      </c>
      <c r="J38" s="3" t="s">
        <v>69</v>
      </c>
      <c r="K38" s="3">
        <v>2018</v>
      </c>
      <c r="L38" s="5"/>
      <c r="M38" s="64">
        <v>300000</v>
      </c>
      <c r="N38" s="3" t="s">
        <v>214</v>
      </c>
      <c r="O38" s="14" t="s">
        <v>1895</v>
      </c>
      <c r="P38" s="3"/>
    </row>
    <row r="39" spans="1:16" x14ac:dyDescent="0.25">
      <c r="A39" s="14">
        <v>36</v>
      </c>
      <c r="B39" s="4" t="s">
        <v>772</v>
      </c>
      <c r="C39" s="3" t="s">
        <v>1038</v>
      </c>
      <c r="D39" s="3" t="s">
        <v>293</v>
      </c>
      <c r="E39" s="4" t="s">
        <v>1977</v>
      </c>
      <c r="F39" s="4" t="s">
        <v>973</v>
      </c>
      <c r="G39" s="3" t="s">
        <v>1015</v>
      </c>
      <c r="H39" s="14" t="s">
        <v>58</v>
      </c>
      <c r="I39" s="20" t="s">
        <v>981</v>
      </c>
      <c r="J39" s="3" t="s">
        <v>69</v>
      </c>
      <c r="K39" s="3">
        <v>2024</v>
      </c>
      <c r="L39" s="5"/>
      <c r="M39" s="141">
        <v>6982987</v>
      </c>
      <c r="N39" s="5"/>
      <c r="O39" s="14" t="s">
        <v>1978</v>
      </c>
      <c r="P39" s="5"/>
    </row>
  </sheetData>
  <sortState xmlns:xlrd2="http://schemas.microsoft.com/office/spreadsheetml/2017/richdata2" ref="A3:P38">
    <sortCondition ref="G2:G38"/>
  </sortState>
  <phoneticPr fontId="6" type="noConversion"/>
  <conditionalFormatting sqref="M3:M39">
    <cfRule type="cellIs" dxfId="2" priority="2" operator="greaterThan">
      <formula>1000000</formula>
    </cfRule>
    <cfRule type="cellIs" dxfId="1" priority="3" operator="equal">
      <formula>"Rp1000000"</formula>
    </cfRule>
    <cfRule type="cellIs" dxfId="0" priority="4" operator="greaterThan">
      <formula>"Rp1000000"</formula>
    </cfRule>
  </conditionalFormatting>
  <conditionalFormatting sqref="O2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3:O39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E8A50F-509F-40A4-8790-855D29212A69}">
  <sheetPr>
    <tabColor rgb="FF00B0F0"/>
  </sheetPr>
  <dimension ref="B2:AG31"/>
  <sheetViews>
    <sheetView topLeftCell="A10" zoomScaleNormal="100" zoomScalePageLayoutView="85" workbookViewId="0">
      <selection activeCell="G7" sqref="G7"/>
    </sheetView>
  </sheetViews>
  <sheetFormatPr defaultRowHeight="15" x14ac:dyDescent="0.25"/>
  <cols>
    <col min="1" max="1" width="5" customWidth="1"/>
    <col min="2" max="2" width="13.140625" bestFit="1" customWidth="1"/>
    <col min="3" max="3" width="22.28515625" customWidth="1"/>
    <col min="4" max="4" width="13.85546875" customWidth="1"/>
    <col min="5" max="5" width="22.7109375" customWidth="1"/>
    <col min="6" max="6" width="13.85546875" customWidth="1"/>
    <col min="7" max="7" width="22.85546875" customWidth="1"/>
    <col min="8" max="8" width="14" customWidth="1"/>
    <col min="9" max="9" width="21.140625" customWidth="1"/>
    <col min="10" max="10" width="14.7109375" customWidth="1"/>
  </cols>
  <sheetData>
    <row r="2" spans="2:33" s="2" customFormat="1" ht="18" customHeight="1" x14ac:dyDescent="0.3">
      <c r="B2" s="144" t="s">
        <v>0</v>
      </c>
      <c r="C2" s="144"/>
      <c r="D2" s="144" t="s">
        <v>0</v>
      </c>
      <c r="E2" s="144"/>
      <c r="F2" s="144" t="s">
        <v>0</v>
      </c>
      <c r="G2" s="144"/>
      <c r="H2" s="144" t="s">
        <v>0</v>
      </c>
      <c r="I2" s="144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</row>
    <row r="3" spans="2:33" ht="118.5" customHeight="1" x14ac:dyDescent="0.25">
      <c r="B3" s="145"/>
      <c r="C3" s="145"/>
      <c r="D3" s="145"/>
      <c r="E3" s="145"/>
      <c r="F3" s="145"/>
      <c r="G3" s="145"/>
      <c r="H3" s="145"/>
      <c r="I3" s="145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</row>
    <row r="4" spans="2:33" ht="15" customHeight="1" x14ac:dyDescent="0.25">
      <c r="B4" s="30" t="s">
        <v>1</v>
      </c>
      <c r="C4" s="6" t="s">
        <v>442</v>
      </c>
      <c r="D4" s="30" t="s">
        <v>1</v>
      </c>
      <c r="E4" s="6" t="s">
        <v>443</v>
      </c>
      <c r="F4" s="30" t="s">
        <v>1</v>
      </c>
      <c r="G4" s="6" t="s">
        <v>374</v>
      </c>
      <c r="H4" s="30" t="s">
        <v>1</v>
      </c>
      <c r="I4" s="6" t="s">
        <v>908</v>
      </c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</row>
    <row r="5" spans="2:33" ht="15" customHeight="1" x14ac:dyDescent="0.25">
      <c r="B5" s="22" t="s">
        <v>789</v>
      </c>
      <c r="C5" s="23" t="s">
        <v>350</v>
      </c>
      <c r="D5" s="22" t="s">
        <v>789</v>
      </c>
      <c r="E5" s="23" t="s">
        <v>351</v>
      </c>
      <c r="F5" s="22" t="s">
        <v>789</v>
      </c>
      <c r="G5" s="23" t="s">
        <v>352</v>
      </c>
      <c r="H5" s="22" t="s">
        <v>789</v>
      </c>
      <c r="I5" s="23" t="s">
        <v>353</v>
      </c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</row>
    <row r="6" spans="2:33" s="11" customFormat="1" x14ac:dyDescent="0.25">
      <c r="B6" s="9"/>
      <c r="C6" s="10"/>
      <c r="D6" s="9"/>
      <c r="E6" s="9" t="s">
        <v>914</v>
      </c>
      <c r="F6" s="9" t="s">
        <v>6</v>
      </c>
      <c r="G6" s="9" t="s">
        <v>909</v>
      </c>
      <c r="H6" s="9"/>
      <c r="I6" s="12"/>
    </row>
    <row r="7" spans="2:33" x14ac:dyDescent="0.25">
      <c r="B7" s="8"/>
      <c r="C7" s="8"/>
      <c r="D7" s="8"/>
      <c r="E7" s="8"/>
      <c r="F7" s="8"/>
      <c r="G7" s="8"/>
      <c r="H7" s="8"/>
      <c r="I7" s="8"/>
    </row>
    <row r="8" spans="2:33" ht="18.75" x14ac:dyDescent="0.25">
      <c r="B8" s="144" t="s">
        <v>0</v>
      </c>
      <c r="C8" s="144"/>
      <c r="D8" s="144" t="s">
        <v>0</v>
      </c>
      <c r="E8" s="144"/>
      <c r="F8" s="144" t="s">
        <v>0</v>
      </c>
      <c r="G8" s="144"/>
      <c r="H8" s="144" t="s">
        <v>0</v>
      </c>
      <c r="I8" s="144"/>
    </row>
    <row r="9" spans="2:33" ht="109.5" customHeight="1" x14ac:dyDescent="0.25">
      <c r="B9" s="145"/>
      <c r="C9" s="145"/>
      <c r="D9" s="145"/>
      <c r="E9" s="145"/>
      <c r="F9" s="145"/>
      <c r="G9" s="145"/>
      <c r="H9" s="145"/>
      <c r="I9" s="145"/>
    </row>
    <row r="10" spans="2:33" x14ac:dyDescent="0.25">
      <c r="B10" s="4" t="s">
        <v>1</v>
      </c>
      <c r="C10" s="6" t="s">
        <v>368</v>
      </c>
      <c r="D10" s="4" t="s">
        <v>1</v>
      </c>
      <c r="E10" s="6" t="s">
        <v>369</v>
      </c>
      <c r="F10" s="4" t="s">
        <v>1</v>
      </c>
      <c r="G10" s="6" t="s">
        <v>1000</v>
      </c>
      <c r="H10" s="4" t="s">
        <v>1</v>
      </c>
      <c r="I10" s="6" t="s">
        <v>257</v>
      </c>
    </row>
    <row r="11" spans="2:33" x14ac:dyDescent="0.25">
      <c r="B11" s="22" t="s">
        <v>789</v>
      </c>
      <c r="C11" s="23" t="s">
        <v>354</v>
      </c>
      <c r="D11" s="22" t="s">
        <v>789</v>
      </c>
      <c r="E11" s="23" t="s">
        <v>355</v>
      </c>
      <c r="F11" s="22" t="s">
        <v>789</v>
      </c>
      <c r="G11" s="23" t="s">
        <v>356</v>
      </c>
      <c r="H11" s="22" t="s">
        <v>789</v>
      </c>
      <c r="I11" s="23" t="s">
        <v>357</v>
      </c>
    </row>
    <row r="12" spans="2:33" s="11" customFormat="1" x14ac:dyDescent="0.25">
      <c r="B12" s="9"/>
      <c r="C12" s="12"/>
      <c r="D12" s="9"/>
      <c r="E12" s="12"/>
      <c r="F12" s="9"/>
      <c r="G12" s="9"/>
      <c r="H12" s="9"/>
      <c r="I12" s="12"/>
    </row>
    <row r="13" spans="2:33" x14ac:dyDescent="0.25">
      <c r="B13" s="8"/>
      <c r="C13" s="8"/>
      <c r="D13" s="8"/>
      <c r="E13" s="8"/>
      <c r="F13" s="8"/>
      <c r="G13" s="8"/>
      <c r="H13" s="8"/>
      <c r="I13" s="8"/>
    </row>
    <row r="14" spans="2:33" ht="18.75" x14ac:dyDescent="0.25">
      <c r="B14" s="144" t="s">
        <v>0</v>
      </c>
      <c r="C14" s="144"/>
      <c r="D14" s="144" t="s">
        <v>0</v>
      </c>
      <c r="E14" s="144"/>
      <c r="F14" s="144" t="s">
        <v>0</v>
      </c>
      <c r="G14" s="144"/>
      <c r="H14" s="144" t="s">
        <v>0</v>
      </c>
      <c r="I14" s="144"/>
    </row>
    <row r="15" spans="2:33" ht="109.5" customHeight="1" x14ac:dyDescent="0.25">
      <c r="B15" s="145"/>
      <c r="C15" s="145"/>
      <c r="D15" s="145"/>
      <c r="E15" s="145"/>
      <c r="F15" s="145"/>
      <c r="G15" s="145"/>
      <c r="H15" s="145"/>
      <c r="I15" s="145"/>
    </row>
    <row r="16" spans="2:33" x14ac:dyDescent="0.25">
      <c r="B16" s="4" t="s">
        <v>1</v>
      </c>
      <c r="C16" s="6" t="s">
        <v>1011</v>
      </c>
      <c r="D16" s="4" t="s">
        <v>1</v>
      </c>
      <c r="E16" s="6" t="s">
        <v>271</v>
      </c>
      <c r="F16" s="4" t="s">
        <v>796</v>
      </c>
      <c r="G16" s="6" t="s">
        <v>260</v>
      </c>
      <c r="H16" s="4" t="s">
        <v>796</v>
      </c>
      <c r="I16" s="6" t="s">
        <v>364</v>
      </c>
    </row>
    <row r="17" spans="2:9" x14ac:dyDescent="0.25">
      <c r="B17" s="22" t="s">
        <v>789</v>
      </c>
      <c r="C17" s="23" t="s">
        <v>358</v>
      </c>
      <c r="D17" s="22" t="s">
        <v>789</v>
      </c>
      <c r="E17" s="23" t="s">
        <v>307</v>
      </c>
      <c r="F17" s="22" t="s">
        <v>789</v>
      </c>
      <c r="G17" s="23" t="s">
        <v>308</v>
      </c>
      <c r="H17" s="22" t="s">
        <v>789</v>
      </c>
      <c r="I17" s="23" t="s">
        <v>309</v>
      </c>
    </row>
    <row r="18" spans="2:9" s="11" customFormat="1" x14ac:dyDescent="0.25">
      <c r="B18" s="9"/>
      <c r="C18" s="12"/>
      <c r="D18" s="9"/>
      <c r="E18" s="10"/>
      <c r="F18" s="9"/>
      <c r="G18" s="9"/>
      <c r="H18" s="9"/>
      <c r="I18" s="12"/>
    </row>
    <row r="19" spans="2:9" x14ac:dyDescent="0.25">
      <c r="B19" s="8"/>
      <c r="C19" s="8"/>
      <c r="D19" s="8"/>
      <c r="E19" s="8"/>
      <c r="F19" s="8"/>
      <c r="G19" s="8"/>
      <c r="H19" s="8"/>
      <c r="I19" s="8"/>
    </row>
    <row r="20" spans="2:9" ht="18.75" x14ac:dyDescent="0.25">
      <c r="B20" s="144" t="s">
        <v>0</v>
      </c>
      <c r="C20" s="144"/>
      <c r="D20" s="144" t="s">
        <v>0</v>
      </c>
      <c r="E20" s="144"/>
      <c r="F20" s="144" t="s">
        <v>0</v>
      </c>
      <c r="G20" s="144"/>
      <c r="H20" s="144" t="s">
        <v>0</v>
      </c>
      <c r="I20" s="144"/>
    </row>
    <row r="21" spans="2:9" ht="109.5" customHeight="1" x14ac:dyDescent="0.25">
      <c r="B21" s="145"/>
      <c r="C21" s="145"/>
      <c r="D21" s="145"/>
      <c r="E21" s="145"/>
      <c r="F21" s="145"/>
      <c r="G21" s="145"/>
      <c r="H21" s="145"/>
      <c r="I21" s="145"/>
    </row>
    <row r="22" spans="2:9" x14ac:dyDescent="0.25">
      <c r="B22" s="4" t="s">
        <v>1</v>
      </c>
      <c r="C22" s="6" t="s">
        <v>365</v>
      </c>
      <c r="D22" s="4" t="s">
        <v>1</v>
      </c>
      <c r="E22" s="6" t="s">
        <v>264</v>
      </c>
      <c r="F22" s="4" t="s">
        <v>796</v>
      </c>
      <c r="G22" s="6" t="s">
        <v>372</v>
      </c>
      <c r="H22" s="4" t="s">
        <v>796</v>
      </c>
      <c r="I22" s="6" t="s">
        <v>910</v>
      </c>
    </row>
    <row r="23" spans="2:9" x14ac:dyDescent="0.25">
      <c r="B23" s="22" t="s">
        <v>789</v>
      </c>
      <c r="C23" s="23" t="s">
        <v>310</v>
      </c>
      <c r="D23" s="22" t="s">
        <v>789</v>
      </c>
      <c r="E23" s="23" t="s">
        <v>367</v>
      </c>
      <c r="F23" s="22" t="s">
        <v>789</v>
      </c>
      <c r="G23" s="23" t="s">
        <v>371</v>
      </c>
      <c r="H23" s="22" t="s">
        <v>789</v>
      </c>
      <c r="I23" s="23" t="s">
        <v>440</v>
      </c>
    </row>
    <row r="24" spans="2:9" s="11" customFormat="1" ht="30" x14ac:dyDescent="0.25">
      <c r="B24" s="9"/>
      <c r="C24" s="12"/>
      <c r="D24" s="9"/>
      <c r="E24" s="10"/>
      <c r="F24" s="9" t="s">
        <v>6</v>
      </c>
      <c r="G24" s="9" t="s">
        <v>861</v>
      </c>
      <c r="H24" s="9" t="s">
        <v>6</v>
      </c>
      <c r="I24" s="12" t="s">
        <v>860</v>
      </c>
    </row>
    <row r="25" spans="2:9" x14ac:dyDescent="0.25">
      <c r="B25" s="8"/>
      <c r="C25" s="8"/>
      <c r="D25" s="8"/>
      <c r="E25" s="8"/>
      <c r="F25" s="8"/>
      <c r="G25" s="8"/>
      <c r="H25" s="8"/>
      <c r="I25" s="8"/>
    </row>
    <row r="26" spans="2:9" ht="18.75" x14ac:dyDescent="0.25">
      <c r="B26" s="144" t="s">
        <v>0</v>
      </c>
      <c r="C26" s="144"/>
      <c r="D26" s="144" t="s">
        <v>0</v>
      </c>
      <c r="E26" s="144"/>
      <c r="F26" s="144" t="s">
        <v>0</v>
      </c>
      <c r="G26" s="144"/>
      <c r="H26" s="144" t="s">
        <v>0</v>
      </c>
      <c r="I26" s="144"/>
    </row>
    <row r="27" spans="2:9" ht="109.5" customHeight="1" x14ac:dyDescent="0.25">
      <c r="B27" s="145"/>
      <c r="C27" s="145"/>
      <c r="D27" s="145"/>
      <c r="E27" s="145"/>
      <c r="F27" s="145"/>
      <c r="G27" s="145"/>
      <c r="H27" s="145"/>
      <c r="I27" s="145"/>
    </row>
    <row r="28" spans="2:9" x14ac:dyDescent="0.25">
      <c r="B28" s="4" t="s">
        <v>1</v>
      </c>
      <c r="C28" s="6" t="s">
        <v>457</v>
      </c>
      <c r="D28" s="4" t="s">
        <v>1</v>
      </c>
      <c r="E28" s="6" t="s">
        <v>456</v>
      </c>
      <c r="F28" s="4" t="s">
        <v>796</v>
      </c>
      <c r="G28" s="6" t="s">
        <v>446</v>
      </c>
      <c r="H28" s="4" t="s">
        <v>796</v>
      </c>
      <c r="I28" s="6" t="s">
        <v>964</v>
      </c>
    </row>
    <row r="29" spans="2:9" x14ac:dyDescent="0.25">
      <c r="B29" s="22" t="s">
        <v>789</v>
      </c>
      <c r="C29" s="23" t="s">
        <v>444</v>
      </c>
      <c r="D29" s="22" t="s">
        <v>789</v>
      </c>
      <c r="E29" s="23" t="s">
        <v>445</v>
      </c>
      <c r="F29" s="22" t="s">
        <v>789</v>
      </c>
      <c r="G29" s="23" t="s">
        <v>906</v>
      </c>
      <c r="H29" s="22" t="s">
        <v>789</v>
      </c>
      <c r="I29" s="23" t="s">
        <v>907</v>
      </c>
    </row>
    <row r="30" spans="2:9" s="11" customFormat="1" x14ac:dyDescent="0.25">
      <c r="B30" s="9"/>
      <c r="C30" s="12"/>
      <c r="D30" s="9"/>
      <c r="E30" s="10"/>
      <c r="F30" s="9"/>
      <c r="G30" s="9"/>
      <c r="H30" s="9"/>
      <c r="I30" s="12"/>
    </row>
    <row r="31" spans="2:9" x14ac:dyDescent="0.25">
      <c r="B31" s="8"/>
      <c r="C31" s="8"/>
      <c r="D31" s="8"/>
      <c r="E31" s="8"/>
      <c r="F31" s="8"/>
      <c r="G31" s="8"/>
      <c r="H31" s="8"/>
      <c r="I31" s="8"/>
    </row>
  </sheetData>
  <mergeCells count="40">
    <mergeCell ref="B27:C27"/>
    <mergeCell ref="D27:E27"/>
    <mergeCell ref="F27:G27"/>
    <mergeCell ref="H27:I27"/>
    <mergeCell ref="B21:C21"/>
    <mergeCell ref="D21:E21"/>
    <mergeCell ref="F21:G21"/>
    <mergeCell ref="H21:I21"/>
    <mergeCell ref="B26:C26"/>
    <mergeCell ref="D26:E26"/>
    <mergeCell ref="F26:G26"/>
    <mergeCell ref="H26:I26"/>
    <mergeCell ref="B15:C15"/>
    <mergeCell ref="D15:E15"/>
    <mergeCell ref="F15:G15"/>
    <mergeCell ref="H15:I15"/>
    <mergeCell ref="B20:C20"/>
    <mergeCell ref="D20:E20"/>
    <mergeCell ref="F20:G20"/>
    <mergeCell ref="H20:I20"/>
    <mergeCell ref="B9:C9"/>
    <mergeCell ref="D9:E9"/>
    <mergeCell ref="F9:G9"/>
    <mergeCell ref="H9:I9"/>
    <mergeCell ref="B14:C14"/>
    <mergeCell ref="D14:E14"/>
    <mergeCell ref="F14:G14"/>
    <mergeCell ref="H14:I14"/>
    <mergeCell ref="B8:C8"/>
    <mergeCell ref="D8:E8"/>
    <mergeCell ref="F8:G8"/>
    <mergeCell ref="H8:I8"/>
    <mergeCell ref="B2:C2"/>
    <mergeCell ref="D2:E2"/>
    <mergeCell ref="F2:G2"/>
    <mergeCell ref="H2:I2"/>
    <mergeCell ref="B3:C3"/>
    <mergeCell ref="D3:E3"/>
    <mergeCell ref="F3:G3"/>
    <mergeCell ref="H3:I3"/>
  </mergeCells>
  <pageMargins left="0.7" right="0.7" top="0.75" bottom="0.75" header="0.3" footer="0.3"/>
  <pageSetup scale="53" orientation="portrait" horizontalDpi="0" verticalDpi="0" r:id="rId1"/>
  <colBreaks count="1" manualBreakCount="1">
    <brk id="10" max="1048575" man="1"/>
  </col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9CBE4-BCF5-4F1D-BE00-BCE67112D9B8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2DB98-1490-4CC0-9F59-0594846A3794}">
  <sheetPr>
    <tabColor rgb="FF00B0F0"/>
  </sheetPr>
  <dimension ref="B1:AG19"/>
  <sheetViews>
    <sheetView zoomScale="55" zoomScaleNormal="55" workbookViewId="0">
      <selection activeCell="D37" sqref="D37"/>
    </sheetView>
  </sheetViews>
  <sheetFormatPr defaultRowHeight="15" x14ac:dyDescent="0.25"/>
  <cols>
    <col min="1" max="1" width="4.42578125" customWidth="1"/>
    <col min="2" max="2" width="13.140625" bestFit="1" customWidth="1"/>
    <col min="3" max="3" width="22.28515625" customWidth="1"/>
    <col min="4" max="4" width="13.85546875" customWidth="1"/>
    <col min="5" max="5" width="22.7109375" customWidth="1"/>
    <col min="6" max="6" width="13.85546875" customWidth="1"/>
    <col min="7" max="7" width="22.85546875" customWidth="1"/>
    <col min="8" max="8" width="14" customWidth="1"/>
    <col min="9" max="9" width="21.140625" customWidth="1"/>
    <col min="10" max="10" width="9.5703125" customWidth="1"/>
    <col min="11" max="11" width="10" customWidth="1"/>
  </cols>
  <sheetData>
    <row r="1" spans="2:33" ht="20.25" customHeight="1" x14ac:dyDescent="0.25"/>
    <row r="2" spans="2:33" s="2" customFormat="1" ht="18" customHeight="1" x14ac:dyDescent="0.3">
      <c r="B2" s="144" t="s">
        <v>0</v>
      </c>
      <c r="C2" s="144"/>
      <c r="D2" s="144" t="s">
        <v>0</v>
      </c>
      <c r="E2" s="144"/>
      <c r="F2" s="144" t="s">
        <v>0</v>
      </c>
      <c r="G2" s="144"/>
      <c r="H2" s="144" t="s">
        <v>0</v>
      </c>
      <c r="I2" s="144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</row>
    <row r="3" spans="2:33" ht="118.5" customHeight="1" x14ac:dyDescent="0.25">
      <c r="B3" s="145"/>
      <c r="C3" s="145"/>
      <c r="D3" s="145"/>
      <c r="E3" s="145"/>
      <c r="F3" s="145"/>
      <c r="G3" s="145"/>
      <c r="H3" s="145"/>
      <c r="I3" s="145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</row>
    <row r="4" spans="2:33" ht="15" customHeight="1" x14ac:dyDescent="0.25">
      <c r="B4" s="6" t="s">
        <v>1</v>
      </c>
      <c r="C4" s="7" t="s">
        <v>379</v>
      </c>
      <c r="D4" s="6" t="s">
        <v>1</v>
      </c>
      <c r="E4" s="7" t="s">
        <v>380</v>
      </c>
      <c r="F4" s="6" t="s">
        <v>1</v>
      </c>
      <c r="G4" s="6" t="s">
        <v>1962</v>
      </c>
      <c r="H4" s="6" t="s">
        <v>1</v>
      </c>
      <c r="I4" s="6" t="s">
        <v>993</v>
      </c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</row>
    <row r="5" spans="2:33" ht="15" customHeight="1" x14ac:dyDescent="0.25">
      <c r="B5" s="22" t="s">
        <v>789</v>
      </c>
      <c r="C5" s="23" t="s">
        <v>359</v>
      </c>
      <c r="D5" s="22" t="s">
        <v>789</v>
      </c>
      <c r="E5" s="23" t="s">
        <v>360</v>
      </c>
      <c r="F5" s="22" t="s">
        <v>789</v>
      </c>
      <c r="G5" s="23" t="s">
        <v>361</v>
      </c>
      <c r="H5" s="22" t="s">
        <v>789</v>
      </c>
      <c r="I5" s="23" t="s">
        <v>362</v>
      </c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</row>
    <row r="6" spans="2:33" s="11" customFormat="1" ht="30" x14ac:dyDescent="0.25">
      <c r="B6" s="9" t="s">
        <v>6</v>
      </c>
      <c r="C6" s="10" t="s">
        <v>800</v>
      </c>
      <c r="D6" s="9" t="s">
        <v>6</v>
      </c>
      <c r="E6" s="10"/>
      <c r="F6" s="9" t="s">
        <v>6</v>
      </c>
      <c r="G6" s="9" t="s">
        <v>9</v>
      </c>
      <c r="H6" s="9" t="s">
        <v>6</v>
      </c>
      <c r="I6" s="12"/>
    </row>
    <row r="7" spans="2:33" x14ac:dyDescent="0.25">
      <c r="B7" s="8" t="s">
        <v>7</v>
      </c>
      <c r="C7" s="8" t="s">
        <v>798</v>
      </c>
      <c r="D7" s="8" t="s">
        <v>7</v>
      </c>
      <c r="E7" s="8" t="s">
        <v>799</v>
      </c>
      <c r="F7" s="8" t="s">
        <v>7</v>
      </c>
      <c r="G7" s="8" t="s">
        <v>15</v>
      </c>
      <c r="H7" s="8" t="s">
        <v>7</v>
      </c>
      <c r="I7" s="8" t="s">
        <v>15</v>
      </c>
    </row>
    <row r="8" spans="2:33" ht="18.75" x14ac:dyDescent="0.25">
      <c r="B8" s="144" t="s">
        <v>0</v>
      </c>
      <c r="C8" s="144"/>
      <c r="D8" s="144" t="s">
        <v>0</v>
      </c>
      <c r="E8" s="144"/>
      <c r="F8" s="144" t="s">
        <v>0</v>
      </c>
      <c r="G8" s="144"/>
      <c r="H8" s="144" t="s">
        <v>0</v>
      </c>
      <c r="I8" s="144"/>
    </row>
    <row r="9" spans="2:33" ht="109.5" customHeight="1" x14ac:dyDescent="0.25">
      <c r="B9" s="145"/>
      <c r="C9" s="145"/>
      <c r="D9" s="145"/>
      <c r="E9" s="145"/>
      <c r="F9" s="145"/>
      <c r="G9" s="145"/>
      <c r="H9" s="145"/>
      <c r="I9" s="145"/>
    </row>
    <row r="10" spans="2:33" x14ac:dyDescent="0.25">
      <c r="B10" s="4" t="s">
        <v>1</v>
      </c>
      <c r="C10" s="6" t="s">
        <v>994</v>
      </c>
      <c r="D10" s="4" t="s">
        <v>1</v>
      </c>
      <c r="E10" s="6" t="s">
        <v>1037</v>
      </c>
      <c r="F10" s="4" t="s">
        <v>1</v>
      </c>
      <c r="G10" s="5"/>
      <c r="H10" s="4" t="s">
        <v>1</v>
      </c>
      <c r="I10" s="5"/>
    </row>
    <row r="11" spans="2:33" x14ac:dyDescent="0.25">
      <c r="B11" s="22" t="s">
        <v>789</v>
      </c>
      <c r="C11" s="23" t="s">
        <v>363</v>
      </c>
      <c r="D11" s="22" t="s">
        <v>789</v>
      </c>
      <c r="E11" s="23" t="s">
        <v>1036</v>
      </c>
      <c r="F11" s="22" t="s">
        <v>789</v>
      </c>
      <c r="G11" s="23"/>
      <c r="H11" s="22" t="s">
        <v>789</v>
      </c>
      <c r="I11" s="23"/>
    </row>
    <row r="12" spans="2:33" s="11" customFormat="1" ht="30" x14ac:dyDescent="0.25">
      <c r="B12" s="9" t="s">
        <v>6</v>
      </c>
      <c r="C12" s="10" t="s">
        <v>17</v>
      </c>
      <c r="D12" s="9" t="s">
        <v>6</v>
      </c>
      <c r="E12" s="10"/>
      <c r="F12" s="9" t="s">
        <v>6</v>
      </c>
      <c r="G12" s="9"/>
      <c r="H12" s="9" t="s">
        <v>6</v>
      </c>
      <c r="I12" s="12"/>
    </row>
    <row r="13" spans="2:33" x14ac:dyDescent="0.25">
      <c r="B13" s="8" t="s">
        <v>7</v>
      </c>
      <c r="C13" s="8" t="s">
        <v>18</v>
      </c>
      <c r="D13" s="8" t="s">
        <v>7</v>
      </c>
      <c r="E13" s="8"/>
      <c r="F13" s="8" t="s">
        <v>7</v>
      </c>
      <c r="G13" s="8"/>
      <c r="H13" s="8" t="s">
        <v>7</v>
      </c>
      <c r="I13" s="8"/>
    </row>
    <row r="14" spans="2:33" ht="18.75" x14ac:dyDescent="0.25">
      <c r="B14" s="144" t="s">
        <v>0</v>
      </c>
      <c r="C14" s="144"/>
      <c r="D14" s="144" t="s">
        <v>0</v>
      </c>
      <c r="E14" s="144"/>
      <c r="F14" s="144" t="s">
        <v>0</v>
      </c>
      <c r="G14" s="144"/>
      <c r="H14" s="144" t="s">
        <v>0</v>
      </c>
      <c r="I14" s="144"/>
    </row>
    <row r="15" spans="2:33" ht="109.5" customHeight="1" x14ac:dyDescent="0.25">
      <c r="B15" s="145"/>
      <c r="C15" s="145"/>
      <c r="D15" s="145"/>
      <c r="E15" s="145"/>
      <c r="F15" s="145"/>
      <c r="G15" s="145"/>
      <c r="H15" s="145"/>
      <c r="I15" s="145"/>
    </row>
    <row r="16" spans="2:33" x14ac:dyDescent="0.25">
      <c r="B16" s="4" t="s">
        <v>1</v>
      </c>
      <c r="C16" s="5"/>
      <c r="D16" s="4" t="s">
        <v>1</v>
      </c>
      <c r="E16" s="5"/>
      <c r="F16" s="4" t="s">
        <v>796</v>
      </c>
      <c r="G16" s="5"/>
      <c r="H16" s="4"/>
      <c r="I16" s="5"/>
    </row>
    <row r="17" spans="2:9" x14ac:dyDescent="0.25">
      <c r="B17" s="22" t="s">
        <v>789</v>
      </c>
      <c r="C17" s="23"/>
      <c r="D17" s="22" t="s">
        <v>789</v>
      </c>
      <c r="E17" s="23"/>
      <c r="F17" s="22" t="s">
        <v>789</v>
      </c>
      <c r="G17" s="23"/>
      <c r="H17" s="22" t="s">
        <v>789</v>
      </c>
      <c r="I17" s="23"/>
    </row>
    <row r="18" spans="2:9" s="11" customFormat="1" x14ac:dyDescent="0.25">
      <c r="B18" s="9" t="s">
        <v>6</v>
      </c>
      <c r="C18" s="12"/>
      <c r="D18" s="9" t="s">
        <v>6</v>
      </c>
      <c r="E18" s="10"/>
      <c r="F18" s="9" t="s">
        <v>6</v>
      </c>
      <c r="G18" s="9"/>
      <c r="H18" s="9"/>
      <c r="I18" s="12"/>
    </row>
    <row r="19" spans="2:9" x14ac:dyDescent="0.25">
      <c r="B19" s="8" t="s">
        <v>7</v>
      </c>
      <c r="C19" s="8"/>
      <c r="D19" s="8" t="s">
        <v>7</v>
      </c>
      <c r="E19" s="8"/>
      <c r="F19" s="8" t="s">
        <v>7</v>
      </c>
      <c r="G19" s="8"/>
      <c r="H19" s="8"/>
      <c r="I19" s="8"/>
    </row>
  </sheetData>
  <mergeCells count="24">
    <mergeCell ref="B14:C14"/>
    <mergeCell ref="D14:E14"/>
    <mergeCell ref="F14:G14"/>
    <mergeCell ref="H14:I14"/>
    <mergeCell ref="B15:C15"/>
    <mergeCell ref="D15:E15"/>
    <mergeCell ref="F15:G15"/>
    <mergeCell ref="H15:I15"/>
    <mergeCell ref="B8:C8"/>
    <mergeCell ref="D8:E8"/>
    <mergeCell ref="F8:G8"/>
    <mergeCell ref="H8:I8"/>
    <mergeCell ref="B9:C9"/>
    <mergeCell ref="D9:E9"/>
    <mergeCell ref="F9:G9"/>
    <mergeCell ref="H9:I9"/>
    <mergeCell ref="B2:C2"/>
    <mergeCell ref="D2:E2"/>
    <mergeCell ref="F2:G2"/>
    <mergeCell ref="H2:I2"/>
    <mergeCell ref="B3:C3"/>
    <mergeCell ref="D3:E3"/>
    <mergeCell ref="F3:G3"/>
    <mergeCell ref="H3:I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9AE8E-DA28-41B6-B625-9053D80959E2}">
  <sheetPr>
    <tabColor rgb="FF00B0F0"/>
  </sheetPr>
  <dimension ref="B2:AG41"/>
  <sheetViews>
    <sheetView topLeftCell="B4" zoomScale="85" zoomScaleNormal="85" workbookViewId="0">
      <selection activeCell="B15" sqref="B15:C15"/>
    </sheetView>
  </sheetViews>
  <sheetFormatPr defaultRowHeight="15" x14ac:dyDescent="0.25"/>
  <cols>
    <col min="1" max="1" width="8" customWidth="1"/>
    <col min="2" max="2" width="13.140625" bestFit="1" customWidth="1"/>
    <col min="3" max="3" width="22.28515625" customWidth="1"/>
    <col min="4" max="4" width="13.85546875" customWidth="1"/>
    <col min="5" max="5" width="22.7109375" customWidth="1"/>
    <col min="6" max="6" width="13.85546875" customWidth="1"/>
    <col min="7" max="7" width="22.85546875" customWidth="1"/>
    <col min="8" max="8" width="14" customWidth="1"/>
    <col min="9" max="9" width="21.140625" customWidth="1"/>
  </cols>
  <sheetData>
    <row r="2" spans="2:33" s="2" customFormat="1" ht="18" customHeight="1" x14ac:dyDescent="0.3">
      <c r="B2" s="144" t="s">
        <v>0</v>
      </c>
      <c r="C2" s="144"/>
      <c r="D2" s="144" t="s">
        <v>0</v>
      </c>
      <c r="E2" s="144"/>
      <c r="F2" s="144" t="s">
        <v>0</v>
      </c>
      <c r="G2" s="144"/>
      <c r="H2" s="144" t="s">
        <v>0</v>
      </c>
      <c r="I2" s="144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</row>
    <row r="3" spans="2:33" ht="118.5" customHeight="1" x14ac:dyDescent="0.25">
      <c r="B3" s="145"/>
      <c r="C3" s="145"/>
      <c r="D3" s="145"/>
      <c r="E3" s="145"/>
      <c r="F3" s="145"/>
      <c r="G3" s="145"/>
      <c r="H3" s="145"/>
      <c r="I3" s="145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</row>
    <row r="4" spans="2:33" ht="15" customHeight="1" x14ac:dyDescent="0.25">
      <c r="B4" s="30" t="s">
        <v>1</v>
      </c>
      <c r="C4" s="31" t="s">
        <v>806</v>
      </c>
      <c r="D4" s="30" t="s">
        <v>1</v>
      </c>
      <c r="E4" s="31" t="s">
        <v>807</v>
      </c>
      <c r="F4" s="30" t="s">
        <v>1</v>
      </c>
      <c r="G4" s="31" t="s">
        <v>808</v>
      </c>
      <c r="H4" s="30" t="s">
        <v>1</v>
      </c>
      <c r="I4" s="31" t="s">
        <v>809</v>
      </c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</row>
    <row r="5" spans="2:33" ht="15" customHeight="1" x14ac:dyDescent="0.25">
      <c r="B5" s="22" t="s">
        <v>789</v>
      </c>
      <c r="C5" s="23" t="s">
        <v>341</v>
      </c>
      <c r="D5" s="22" t="s">
        <v>789</v>
      </c>
      <c r="E5" s="23" t="s">
        <v>342</v>
      </c>
      <c r="F5" s="22" t="s">
        <v>789</v>
      </c>
      <c r="G5" s="23" t="s">
        <v>343</v>
      </c>
      <c r="H5" s="22" t="s">
        <v>789</v>
      </c>
      <c r="I5" s="23" t="s">
        <v>344</v>
      </c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</row>
    <row r="6" spans="2:33" s="11" customFormat="1" x14ac:dyDescent="0.25">
      <c r="B6" s="9"/>
      <c r="C6" s="10"/>
      <c r="D6" s="9"/>
      <c r="E6" s="10"/>
      <c r="F6" s="9"/>
      <c r="G6" s="9"/>
      <c r="H6" s="9"/>
      <c r="I6" s="12"/>
    </row>
    <row r="7" spans="2:33" x14ac:dyDescent="0.25">
      <c r="B7" s="8"/>
      <c r="C7" s="8"/>
      <c r="D7" s="8"/>
      <c r="E7" s="8"/>
      <c r="F7" s="8"/>
      <c r="G7" s="8"/>
      <c r="H7" s="8"/>
      <c r="I7" s="8"/>
    </row>
    <row r="8" spans="2:33" ht="18.75" x14ac:dyDescent="0.25">
      <c r="B8" s="144" t="s">
        <v>0</v>
      </c>
      <c r="C8" s="144"/>
      <c r="D8" s="144" t="s">
        <v>0</v>
      </c>
      <c r="E8" s="144"/>
      <c r="F8" s="144" t="s">
        <v>0</v>
      </c>
      <c r="G8" s="144"/>
      <c r="H8" s="144" t="s">
        <v>0</v>
      </c>
      <c r="I8" s="144"/>
    </row>
    <row r="9" spans="2:33" ht="109.5" customHeight="1" x14ac:dyDescent="0.25">
      <c r="B9" s="145"/>
      <c r="C9" s="145"/>
      <c r="D9" s="145"/>
      <c r="E9" s="145"/>
      <c r="F9" s="145"/>
      <c r="G9" s="145"/>
      <c r="H9" s="145"/>
      <c r="I9" s="145"/>
    </row>
    <row r="10" spans="2:33" x14ac:dyDescent="0.25">
      <c r="B10" s="4" t="s">
        <v>1</v>
      </c>
      <c r="C10" s="5" t="s">
        <v>808</v>
      </c>
      <c r="D10" s="4" t="s">
        <v>1</v>
      </c>
      <c r="E10" s="5" t="s">
        <v>810</v>
      </c>
      <c r="F10" s="4" t="s">
        <v>1</v>
      </c>
      <c r="G10" s="5" t="s">
        <v>811</v>
      </c>
      <c r="H10" s="4" t="s">
        <v>1</v>
      </c>
      <c r="I10" s="5" t="s">
        <v>812</v>
      </c>
    </row>
    <row r="11" spans="2:33" x14ac:dyDescent="0.25">
      <c r="B11" s="22" t="s">
        <v>789</v>
      </c>
      <c r="C11" s="23" t="s">
        <v>345</v>
      </c>
      <c r="D11" s="22" t="s">
        <v>789</v>
      </c>
      <c r="E11" s="23" t="s">
        <v>346</v>
      </c>
      <c r="F11" s="22" t="s">
        <v>789</v>
      </c>
      <c r="G11" s="23" t="s">
        <v>347</v>
      </c>
      <c r="H11" s="22" t="s">
        <v>789</v>
      </c>
      <c r="I11" s="23" t="s">
        <v>348</v>
      </c>
    </row>
    <row r="12" spans="2:33" s="11" customFormat="1" x14ac:dyDescent="0.25">
      <c r="B12" s="9"/>
      <c r="C12" s="12"/>
      <c r="D12" s="9"/>
      <c r="E12" s="12"/>
      <c r="F12" s="9"/>
      <c r="G12" s="9"/>
      <c r="H12" s="9"/>
      <c r="I12" s="12"/>
    </row>
    <row r="13" spans="2:33" x14ac:dyDescent="0.25">
      <c r="B13" s="8"/>
      <c r="C13" s="8"/>
      <c r="D13" s="8"/>
      <c r="E13" s="8"/>
      <c r="F13" s="8"/>
      <c r="G13" s="8"/>
      <c r="H13" s="8"/>
      <c r="I13" s="8"/>
    </row>
    <row r="14" spans="2:33" ht="18.75" x14ac:dyDescent="0.25">
      <c r="B14" s="144" t="s">
        <v>0</v>
      </c>
      <c r="C14" s="144"/>
      <c r="D14" s="144" t="s">
        <v>0</v>
      </c>
      <c r="E14" s="144"/>
      <c r="F14" s="144" t="s">
        <v>0</v>
      </c>
      <c r="G14" s="144"/>
      <c r="H14" s="144" t="s">
        <v>0</v>
      </c>
      <c r="I14" s="144"/>
    </row>
    <row r="15" spans="2:33" ht="109.5" customHeight="1" x14ac:dyDescent="0.25">
      <c r="B15" s="145"/>
      <c r="C15" s="145"/>
      <c r="D15" s="145"/>
      <c r="E15" s="145"/>
      <c r="F15" s="145"/>
      <c r="G15" s="145"/>
      <c r="H15" s="145"/>
      <c r="I15" s="145"/>
    </row>
    <row r="16" spans="2:33" x14ac:dyDescent="0.25">
      <c r="B16" s="4" t="s">
        <v>1</v>
      </c>
      <c r="C16" s="5" t="s">
        <v>813</v>
      </c>
      <c r="D16" s="4" t="s">
        <v>1</v>
      </c>
      <c r="E16" s="5" t="s">
        <v>865</v>
      </c>
      <c r="F16" s="4" t="s">
        <v>796</v>
      </c>
      <c r="G16" s="5" t="s">
        <v>887</v>
      </c>
      <c r="H16" s="4" t="s">
        <v>796</v>
      </c>
      <c r="I16" s="5" t="s">
        <v>888</v>
      </c>
    </row>
    <row r="17" spans="2:9" x14ac:dyDescent="0.25">
      <c r="B17" s="22" t="s">
        <v>789</v>
      </c>
      <c r="C17" s="23" t="s">
        <v>349</v>
      </c>
      <c r="D17" s="22" t="s">
        <v>789</v>
      </c>
      <c r="E17" s="23" t="s">
        <v>302</v>
      </c>
      <c r="F17" s="22" t="s">
        <v>789</v>
      </c>
      <c r="G17" s="23" t="s">
        <v>303</v>
      </c>
      <c r="H17" s="22" t="s">
        <v>789</v>
      </c>
      <c r="I17" s="23" t="s">
        <v>304</v>
      </c>
    </row>
    <row r="18" spans="2:9" s="11" customFormat="1" x14ac:dyDescent="0.25">
      <c r="B18" s="9"/>
      <c r="C18" s="12"/>
      <c r="D18" s="9"/>
      <c r="E18" s="10"/>
      <c r="F18" s="9"/>
      <c r="G18" s="9"/>
      <c r="H18" s="9"/>
      <c r="I18" s="12"/>
    </row>
    <row r="19" spans="2:9" x14ac:dyDescent="0.25">
      <c r="B19" s="8"/>
      <c r="C19" s="8"/>
      <c r="D19" s="8"/>
      <c r="E19" s="8"/>
      <c r="F19" s="8"/>
      <c r="G19" s="8"/>
      <c r="H19" s="8"/>
      <c r="I19" s="8"/>
    </row>
    <row r="20" spans="2:9" ht="18.75" x14ac:dyDescent="0.25">
      <c r="B20" s="144" t="s">
        <v>0</v>
      </c>
      <c r="C20" s="144"/>
      <c r="D20" s="144" t="s">
        <v>0</v>
      </c>
      <c r="E20" s="144"/>
      <c r="F20" s="144" t="s">
        <v>0</v>
      </c>
      <c r="G20" s="144"/>
      <c r="H20" s="144" t="s">
        <v>0</v>
      </c>
      <c r="I20" s="144"/>
    </row>
    <row r="21" spans="2:9" ht="109.5" customHeight="1" x14ac:dyDescent="0.25">
      <c r="B21" s="145"/>
      <c r="C21" s="145"/>
      <c r="D21" s="145"/>
      <c r="E21" s="145"/>
      <c r="F21" s="145"/>
      <c r="G21" s="145"/>
      <c r="H21" s="145"/>
      <c r="I21" s="145"/>
    </row>
    <row r="22" spans="2:9" x14ac:dyDescent="0.25">
      <c r="B22" s="4" t="s">
        <v>1</v>
      </c>
      <c r="C22" s="5" t="s">
        <v>889</v>
      </c>
      <c r="D22" s="4" t="s">
        <v>1</v>
      </c>
      <c r="E22" s="5" t="s">
        <v>816</v>
      </c>
      <c r="F22" s="4" t="s">
        <v>796</v>
      </c>
      <c r="G22" s="5" t="s">
        <v>817</v>
      </c>
      <c r="H22" s="4" t="s">
        <v>796</v>
      </c>
      <c r="I22" s="5" t="s">
        <v>818</v>
      </c>
    </row>
    <row r="23" spans="2:9" x14ac:dyDescent="0.25">
      <c r="B23" s="22" t="s">
        <v>789</v>
      </c>
      <c r="C23" s="23" t="s">
        <v>305</v>
      </c>
      <c r="D23" s="22" t="s">
        <v>789</v>
      </c>
      <c r="E23" s="23" t="s">
        <v>306</v>
      </c>
      <c r="F23" s="22" t="s">
        <v>789</v>
      </c>
      <c r="G23" s="23" t="s">
        <v>453</v>
      </c>
      <c r="H23" s="22" t="s">
        <v>789</v>
      </c>
      <c r="I23" s="23" t="s">
        <v>454</v>
      </c>
    </row>
    <row r="24" spans="2:9" s="11" customFormat="1" ht="30" x14ac:dyDescent="0.25">
      <c r="B24" s="9"/>
      <c r="C24" s="12"/>
      <c r="D24" s="9"/>
      <c r="E24" s="10"/>
      <c r="F24" s="9" t="s">
        <v>6</v>
      </c>
      <c r="G24" s="9" t="s">
        <v>861</v>
      </c>
      <c r="H24" s="9" t="s">
        <v>6</v>
      </c>
      <c r="I24" s="12" t="s">
        <v>860</v>
      </c>
    </row>
    <row r="25" spans="2:9" x14ac:dyDescent="0.25">
      <c r="B25" s="8"/>
      <c r="C25" s="8"/>
      <c r="D25" s="8"/>
      <c r="E25" s="8"/>
      <c r="F25" s="8"/>
      <c r="G25" s="8"/>
      <c r="H25" s="8"/>
      <c r="I25" s="8"/>
    </row>
    <row r="26" spans="2:9" ht="18.75" x14ac:dyDescent="0.25">
      <c r="B26" s="144" t="s">
        <v>0</v>
      </c>
      <c r="C26" s="144"/>
      <c r="D26" s="144" t="s">
        <v>0</v>
      </c>
      <c r="E26" s="144"/>
      <c r="F26" s="144" t="s">
        <v>0</v>
      </c>
      <c r="G26" s="144"/>
      <c r="H26" s="144" t="s">
        <v>0</v>
      </c>
      <c r="I26" s="144"/>
    </row>
    <row r="27" spans="2:9" ht="109.5" customHeight="1" x14ac:dyDescent="0.25">
      <c r="B27" s="145"/>
      <c r="C27" s="145"/>
      <c r="D27" s="145"/>
      <c r="E27" s="145"/>
      <c r="F27" s="145"/>
      <c r="G27" s="145"/>
      <c r="H27" s="145"/>
      <c r="I27" s="145"/>
    </row>
    <row r="28" spans="2:9" x14ac:dyDescent="0.25">
      <c r="B28" s="4" t="s">
        <v>1</v>
      </c>
      <c r="C28" s="5" t="s">
        <v>819</v>
      </c>
      <c r="D28" s="4" t="s">
        <v>1</v>
      </c>
      <c r="E28" s="5" t="s">
        <v>898</v>
      </c>
      <c r="F28" s="4" t="s">
        <v>796</v>
      </c>
      <c r="G28" s="5" t="s">
        <v>897</v>
      </c>
      <c r="H28" s="4" t="s">
        <v>796</v>
      </c>
      <c r="I28" s="5" t="s">
        <v>995</v>
      </c>
    </row>
    <row r="29" spans="2:9" x14ac:dyDescent="0.25">
      <c r="B29" s="22" t="s">
        <v>789</v>
      </c>
      <c r="C29" s="23" t="s">
        <v>455</v>
      </c>
      <c r="D29" s="22" t="s">
        <v>789</v>
      </c>
      <c r="E29" s="23" t="s">
        <v>814</v>
      </c>
      <c r="F29" s="22" t="s">
        <v>789</v>
      </c>
      <c r="G29" s="23" t="s">
        <v>815</v>
      </c>
      <c r="H29" s="22" t="s">
        <v>789</v>
      </c>
      <c r="I29" s="23" t="s">
        <v>928</v>
      </c>
    </row>
    <row r="30" spans="2:9" s="11" customFormat="1" x14ac:dyDescent="0.25">
      <c r="B30" s="9"/>
      <c r="C30" s="12"/>
      <c r="D30" s="9"/>
      <c r="E30" s="10"/>
      <c r="F30" s="9"/>
      <c r="G30" s="9"/>
      <c r="H30" s="9"/>
      <c r="I30" s="12"/>
    </row>
    <row r="31" spans="2:9" x14ac:dyDescent="0.25">
      <c r="B31" s="8"/>
      <c r="C31" s="8"/>
      <c r="D31" s="8"/>
      <c r="E31" s="8"/>
      <c r="F31" s="8"/>
      <c r="G31" s="8"/>
      <c r="H31" s="8"/>
      <c r="I31" s="8"/>
    </row>
    <row r="32" spans="2:9" ht="109.5" customHeight="1" x14ac:dyDescent="0.25">
      <c r="B32" s="145"/>
      <c r="C32" s="145"/>
      <c r="D32" s="145"/>
      <c r="E32" s="145"/>
      <c r="F32" s="145"/>
      <c r="G32" s="145"/>
      <c r="H32" s="145"/>
      <c r="I32" s="145"/>
    </row>
    <row r="33" spans="2:9" x14ac:dyDescent="0.25">
      <c r="B33" s="4" t="s">
        <v>1</v>
      </c>
      <c r="C33" s="5" t="s">
        <v>957</v>
      </c>
      <c r="D33" s="4" t="s">
        <v>1</v>
      </c>
      <c r="E33" s="5" t="s">
        <v>946</v>
      </c>
      <c r="F33" s="4" t="s">
        <v>796</v>
      </c>
      <c r="G33" s="5" t="s">
        <v>996</v>
      </c>
      <c r="H33" s="4" t="s">
        <v>796</v>
      </c>
      <c r="I33" s="5"/>
    </row>
    <row r="34" spans="2:9" x14ac:dyDescent="0.25">
      <c r="B34" s="22" t="s">
        <v>789</v>
      </c>
      <c r="C34" s="23" t="s">
        <v>929</v>
      </c>
      <c r="D34" s="22" t="s">
        <v>789</v>
      </c>
      <c r="E34" s="23" t="s">
        <v>930</v>
      </c>
      <c r="F34" s="22" t="s">
        <v>789</v>
      </c>
      <c r="G34" s="23" t="s">
        <v>931</v>
      </c>
      <c r="H34" s="22" t="s">
        <v>789</v>
      </c>
      <c r="I34" s="23" t="s">
        <v>959</v>
      </c>
    </row>
    <row r="35" spans="2:9" s="11" customFormat="1" x14ac:dyDescent="0.25">
      <c r="B35" s="9"/>
      <c r="C35" s="12"/>
      <c r="D35" s="9"/>
      <c r="E35" s="10"/>
      <c r="F35" s="9"/>
      <c r="G35" s="9"/>
      <c r="H35" s="9"/>
      <c r="I35" s="12"/>
    </row>
    <row r="36" spans="2:9" x14ac:dyDescent="0.25">
      <c r="B36" s="8"/>
      <c r="C36" s="8"/>
      <c r="D36" s="8"/>
      <c r="E36" s="8"/>
      <c r="F36" s="8"/>
      <c r="G36" s="8"/>
      <c r="H36" s="8"/>
      <c r="I36" s="8"/>
    </row>
    <row r="37" spans="2:9" ht="109.5" customHeight="1" x14ac:dyDescent="0.25">
      <c r="B37" s="145"/>
      <c r="C37" s="145"/>
      <c r="D37" s="145"/>
      <c r="E37" s="145"/>
      <c r="F37" s="145"/>
      <c r="G37" s="145"/>
      <c r="H37" s="145"/>
      <c r="I37" s="145"/>
    </row>
    <row r="38" spans="2:9" x14ac:dyDescent="0.25">
      <c r="B38" s="4" t="s">
        <v>1</v>
      </c>
      <c r="C38" s="5" t="s">
        <v>958</v>
      </c>
      <c r="D38" s="4" t="s">
        <v>1</v>
      </c>
      <c r="E38" s="5" t="s">
        <v>1026</v>
      </c>
      <c r="F38" s="4" t="s">
        <v>796</v>
      </c>
      <c r="G38" s="5" t="s">
        <v>999</v>
      </c>
      <c r="H38" s="4" t="s">
        <v>796</v>
      </c>
      <c r="I38" s="5"/>
    </row>
    <row r="39" spans="2:9" x14ac:dyDescent="0.25">
      <c r="B39" s="22" t="s">
        <v>789</v>
      </c>
      <c r="C39" s="23" t="s">
        <v>956</v>
      </c>
      <c r="D39" s="22" t="s">
        <v>789</v>
      </c>
      <c r="E39" s="23" t="s">
        <v>997</v>
      </c>
      <c r="F39" s="22" t="s">
        <v>789</v>
      </c>
      <c r="G39" s="23" t="s">
        <v>998</v>
      </c>
      <c r="H39" s="22" t="s">
        <v>789</v>
      </c>
      <c r="I39" s="23" t="s">
        <v>931</v>
      </c>
    </row>
    <row r="40" spans="2:9" s="11" customFormat="1" x14ac:dyDescent="0.25">
      <c r="B40" s="9"/>
      <c r="C40" s="12"/>
      <c r="D40" s="9"/>
      <c r="E40" s="10"/>
      <c r="F40" s="9"/>
      <c r="G40" s="9"/>
      <c r="H40" s="9"/>
      <c r="I40" s="12"/>
    </row>
    <row r="41" spans="2:9" x14ac:dyDescent="0.25">
      <c r="B41" s="8"/>
      <c r="C41" s="8"/>
      <c r="D41" s="8"/>
      <c r="E41" s="8"/>
      <c r="F41" s="8"/>
      <c r="G41" s="8"/>
      <c r="H41" s="8"/>
      <c r="I41" s="8"/>
    </row>
  </sheetData>
  <mergeCells count="48">
    <mergeCell ref="H32:I32"/>
    <mergeCell ref="F32:G32"/>
    <mergeCell ref="D32:E32"/>
    <mergeCell ref="B32:C32"/>
    <mergeCell ref="B37:C37"/>
    <mergeCell ref="D37:E37"/>
    <mergeCell ref="F37:G37"/>
    <mergeCell ref="H37:I37"/>
    <mergeCell ref="B27:C27"/>
    <mergeCell ref="B20:C20"/>
    <mergeCell ref="D20:E20"/>
    <mergeCell ref="F20:G20"/>
    <mergeCell ref="H20:I20"/>
    <mergeCell ref="B26:C26"/>
    <mergeCell ref="D26:E26"/>
    <mergeCell ref="H21:I21"/>
    <mergeCell ref="F21:G21"/>
    <mergeCell ref="D21:E21"/>
    <mergeCell ref="B21:C21"/>
    <mergeCell ref="F26:G26"/>
    <mergeCell ref="H26:I26"/>
    <mergeCell ref="H27:I27"/>
    <mergeCell ref="F27:G27"/>
    <mergeCell ref="D27:E27"/>
    <mergeCell ref="B15:C15"/>
    <mergeCell ref="D15:E15"/>
    <mergeCell ref="F15:G15"/>
    <mergeCell ref="H15:I15"/>
    <mergeCell ref="B8:C8"/>
    <mergeCell ref="D8:E8"/>
    <mergeCell ref="F8:G8"/>
    <mergeCell ref="H8:I8"/>
    <mergeCell ref="B14:C14"/>
    <mergeCell ref="D14:E14"/>
    <mergeCell ref="F14:G14"/>
    <mergeCell ref="H14:I14"/>
    <mergeCell ref="B9:C9"/>
    <mergeCell ref="D9:E9"/>
    <mergeCell ref="F9:G9"/>
    <mergeCell ref="H9:I9"/>
    <mergeCell ref="B2:C2"/>
    <mergeCell ref="D2:E2"/>
    <mergeCell ref="F2:G2"/>
    <mergeCell ref="H2:I2"/>
    <mergeCell ref="B3:C3"/>
    <mergeCell ref="D3:E3"/>
    <mergeCell ref="F3:G3"/>
    <mergeCell ref="H3:I3"/>
  </mergeCells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5980F5-080E-4928-945F-E9112DD711C8}">
  <sheetPr>
    <tabColor rgb="FF00B0F0"/>
  </sheetPr>
  <dimension ref="B1:AG59"/>
  <sheetViews>
    <sheetView zoomScaleNormal="100" zoomScaleSheetLayoutView="130" zoomScalePageLayoutView="55" workbookViewId="0">
      <selection activeCell="F50" sqref="F50"/>
    </sheetView>
  </sheetViews>
  <sheetFormatPr defaultRowHeight="15" x14ac:dyDescent="0.25"/>
  <cols>
    <col min="1" max="1" width="3.28515625" customWidth="1"/>
    <col min="2" max="2" width="13.140625" bestFit="1" customWidth="1"/>
    <col min="3" max="3" width="22.28515625" customWidth="1"/>
    <col min="4" max="4" width="13.85546875" customWidth="1"/>
    <col min="5" max="5" width="22.7109375" customWidth="1"/>
    <col min="6" max="6" width="13.85546875" customWidth="1"/>
    <col min="7" max="7" width="22.85546875" customWidth="1"/>
    <col min="8" max="8" width="14" customWidth="1"/>
    <col min="9" max="9" width="21.140625" customWidth="1"/>
    <col min="10" max="10" width="2.140625" customWidth="1"/>
  </cols>
  <sheetData>
    <row r="1" spans="2:33" ht="10.5" customHeight="1" x14ac:dyDescent="0.25"/>
    <row r="2" spans="2:33" ht="19.5" x14ac:dyDescent="0.3">
      <c r="B2" s="29" t="s">
        <v>215</v>
      </c>
    </row>
    <row r="3" spans="2:33" s="2" customFormat="1" ht="18" customHeight="1" x14ac:dyDescent="0.3">
      <c r="B3" s="144" t="s">
        <v>0</v>
      </c>
      <c r="C3" s="144"/>
      <c r="D3" s="144" t="s">
        <v>0</v>
      </c>
      <c r="E3" s="144"/>
      <c r="F3" s="144" t="s">
        <v>0</v>
      </c>
      <c r="G3" s="144"/>
      <c r="H3" s="144" t="s">
        <v>0</v>
      </c>
      <c r="I3" s="144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</row>
    <row r="4" spans="2:33" ht="118.5" customHeight="1" x14ac:dyDescent="0.25">
      <c r="B4" s="146"/>
      <c r="C4" s="146"/>
      <c r="D4" s="145"/>
      <c r="E4" s="145"/>
      <c r="F4" s="145"/>
      <c r="G4" s="145"/>
      <c r="H4" s="145"/>
      <c r="I4" s="145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</row>
    <row r="5" spans="2:33" ht="15" customHeight="1" x14ac:dyDescent="0.25">
      <c r="B5" s="6" t="s">
        <v>1</v>
      </c>
      <c r="C5" s="7" t="s">
        <v>832</v>
      </c>
      <c r="D5" s="6" t="s">
        <v>1</v>
      </c>
      <c r="E5" s="7" t="s">
        <v>831</v>
      </c>
      <c r="F5" s="6" t="s">
        <v>1</v>
      </c>
      <c r="G5" s="7" t="s">
        <v>833</v>
      </c>
      <c r="H5" s="6" t="s">
        <v>1</v>
      </c>
      <c r="I5" s="7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</row>
    <row r="6" spans="2:33" ht="15" customHeight="1" x14ac:dyDescent="0.25">
      <c r="B6" s="22" t="s">
        <v>789</v>
      </c>
      <c r="C6" s="23" t="s">
        <v>311</v>
      </c>
      <c r="D6" s="22" t="s">
        <v>789</v>
      </c>
      <c r="E6" s="23" t="s">
        <v>312</v>
      </c>
      <c r="F6" s="22" t="s">
        <v>789</v>
      </c>
      <c r="G6" s="23" t="s">
        <v>313</v>
      </c>
      <c r="H6" s="22" t="s">
        <v>789</v>
      </c>
      <c r="I6" s="23" t="s">
        <v>820</v>
      </c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</row>
    <row r="7" spans="2:33" s="11" customFormat="1" x14ac:dyDescent="0.25">
      <c r="B7" s="9"/>
      <c r="C7" s="10"/>
      <c r="D7" s="9"/>
      <c r="E7" s="10"/>
      <c r="F7" s="9"/>
      <c r="G7" s="9"/>
      <c r="H7" s="9"/>
      <c r="I7" s="12"/>
    </row>
    <row r="8" spans="2:33" x14ac:dyDescent="0.25">
      <c r="B8" s="8"/>
      <c r="C8" s="8"/>
      <c r="D8" s="8"/>
      <c r="E8" s="8"/>
      <c r="F8" s="8"/>
      <c r="G8" s="8"/>
      <c r="H8" s="8"/>
      <c r="I8" s="8"/>
    </row>
    <row r="9" spans="2:33" ht="18.75" x14ac:dyDescent="0.25">
      <c r="B9" s="144" t="s">
        <v>0</v>
      </c>
      <c r="C9" s="144"/>
      <c r="D9" s="144" t="s">
        <v>0</v>
      </c>
      <c r="E9" s="144"/>
      <c r="F9" s="144" t="s">
        <v>0</v>
      </c>
      <c r="G9" s="144"/>
      <c r="H9" s="144" t="s">
        <v>0</v>
      </c>
      <c r="I9" s="144"/>
    </row>
    <row r="10" spans="2:33" ht="109.5" customHeight="1" x14ac:dyDescent="0.25">
      <c r="B10" s="145"/>
      <c r="C10" s="145"/>
      <c r="D10" s="145"/>
      <c r="E10" s="145"/>
      <c r="F10" s="145"/>
      <c r="G10" s="145"/>
      <c r="H10" s="145"/>
      <c r="I10" s="145"/>
    </row>
    <row r="11" spans="2:33" x14ac:dyDescent="0.25">
      <c r="B11" s="4" t="s">
        <v>1</v>
      </c>
      <c r="C11" s="7" t="s">
        <v>829</v>
      </c>
      <c r="D11" s="4" t="s">
        <v>1</v>
      </c>
      <c r="E11" s="7" t="s">
        <v>830</v>
      </c>
      <c r="F11" s="4" t="s">
        <v>1</v>
      </c>
      <c r="G11" s="7" t="s">
        <v>926</v>
      </c>
      <c r="H11" s="4" t="s">
        <v>1</v>
      </c>
      <c r="I11" s="5"/>
    </row>
    <row r="12" spans="2:33" x14ac:dyDescent="0.25">
      <c r="B12" s="22" t="s">
        <v>789</v>
      </c>
      <c r="C12" s="23" t="s">
        <v>825</v>
      </c>
      <c r="D12" s="22" t="s">
        <v>789</v>
      </c>
      <c r="E12" s="23" t="s">
        <v>826</v>
      </c>
      <c r="F12" s="22" t="s">
        <v>789</v>
      </c>
      <c r="G12" s="23" t="s">
        <v>827</v>
      </c>
      <c r="H12" s="22" t="s">
        <v>789</v>
      </c>
      <c r="I12" s="23" t="s">
        <v>828</v>
      </c>
    </row>
    <row r="13" spans="2:33" s="11" customFormat="1" x14ac:dyDescent="0.25">
      <c r="B13" s="9"/>
      <c r="C13" s="12"/>
      <c r="D13" s="9"/>
      <c r="E13" s="12"/>
      <c r="F13" s="9"/>
      <c r="G13" s="9"/>
      <c r="H13" s="9"/>
      <c r="I13" s="12"/>
    </row>
    <row r="14" spans="2:33" x14ac:dyDescent="0.25">
      <c r="B14" s="8"/>
      <c r="C14" s="8"/>
      <c r="D14" s="8"/>
      <c r="E14" s="8"/>
      <c r="F14" s="8"/>
      <c r="G14" s="8"/>
      <c r="H14" s="8"/>
      <c r="I14" s="8"/>
    </row>
    <row r="15" spans="2:33" ht="12.75" customHeight="1" x14ac:dyDescent="0.25"/>
    <row r="16" spans="2:33" ht="19.5" x14ac:dyDescent="0.3">
      <c r="B16" s="29" t="s">
        <v>207</v>
      </c>
    </row>
    <row r="17" spans="2:33" s="2" customFormat="1" ht="18" customHeight="1" x14ac:dyDescent="0.3">
      <c r="B17" s="144" t="s">
        <v>0</v>
      </c>
      <c r="C17" s="144"/>
      <c r="D17" s="144" t="s">
        <v>0</v>
      </c>
      <c r="E17" s="144"/>
      <c r="F17" s="144" t="s">
        <v>0</v>
      </c>
      <c r="G17" s="144"/>
      <c r="H17" s="144" t="s">
        <v>0</v>
      </c>
      <c r="I17" s="144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 s="1"/>
      <c r="AF17" s="1"/>
      <c r="AG17" s="1"/>
    </row>
    <row r="18" spans="2:33" ht="118.5" customHeight="1" x14ac:dyDescent="0.25">
      <c r="B18" s="145"/>
      <c r="C18" s="145"/>
      <c r="D18" s="145"/>
      <c r="E18" s="145"/>
      <c r="F18" s="145"/>
      <c r="G18" s="145"/>
      <c r="H18" s="145"/>
      <c r="I18" s="145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 s="1"/>
      <c r="AF18" s="1"/>
      <c r="AG18" s="1"/>
    </row>
    <row r="19" spans="2:33" ht="15" customHeight="1" x14ac:dyDescent="0.25">
      <c r="B19" s="6" t="s">
        <v>1</v>
      </c>
      <c r="C19" s="6" t="s">
        <v>250</v>
      </c>
      <c r="D19" s="6" t="s">
        <v>1</v>
      </c>
      <c r="E19" s="6" t="s">
        <v>251</v>
      </c>
      <c r="F19" s="6" t="s">
        <v>1</v>
      </c>
      <c r="G19" s="6" t="s">
        <v>296</v>
      </c>
      <c r="H19" s="6" t="s">
        <v>1</v>
      </c>
      <c r="I19" s="6" t="s">
        <v>295</v>
      </c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 s="1"/>
      <c r="AF19" s="1"/>
      <c r="AG19" s="1"/>
    </row>
    <row r="20" spans="2:33" ht="15" customHeight="1" x14ac:dyDescent="0.25">
      <c r="B20" s="22" t="s">
        <v>789</v>
      </c>
      <c r="C20" s="23" t="s">
        <v>317</v>
      </c>
      <c r="D20" s="22" t="s">
        <v>789</v>
      </c>
      <c r="E20" s="23" t="s">
        <v>318</v>
      </c>
      <c r="F20" s="22" t="s">
        <v>789</v>
      </c>
      <c r="G20" s="23" t="s">
        <v>319</v>
      </c>
      <c r="H20" s="22" t="s">
        <v>789</v>
      </c>
      <c r="I20" s="23" t="s">
        <v>320</v>
      </c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 s="1"/>
      <c r="AF20" s="1"/>
      <c r="AG20" s="1"/>
    </row>
    <row r="21" spans="2:33" s="11" customFormat="1" x14ac:dyDescent="0.25">
      <c r="B21" s="9"/>
      <c r="C21" s="10"/>
      <c r="D21" s="9"/>
      <c r="E21" s="10"/>
      <c r="F21" s="9"/>
      <c r="G21" s="9"/>
      <c r="H21" s="9"/>
      <c r="I21" s="12"/>
    </row>
    <row r="22" spans="2:33" x14ac:dyDescent="0.25">
      <c r="B22" s="8"/>
      <c r="C22" s="8"/>
      <c r="D22" s="8"/>
      <c r="E22" s="8"/>
      <c r="F22" s="8"/>
      <c r="G22" s="8"/>
      <c r="H22" s="8"/>
      <c r="I22" s="8"/>
    </row>
    <row r="23" spans="2:33" ht="18.75" x14ac:dyDescent="0.25">
      <c r="B23" s="144" t="s">
        <v>0</v>
      </c>
      <c r="C23" s="144"/>
      <c r="D23" s="144" t="s">
        <v>0</v>
      </c>
      <c r="E23" s="144"/>
      <c r="F23" s="144" t="s">
        <v>0</v>
      </c>
      <c r="G23" s="144"/>
      <c r="H23" s="144" t="s">
        <v>0</v>
      </c>
      <c r="I23" s="144"/>
    </row>
    <row r="24" spans="2:33" ht="109.5" customHeight="1" x14ac:dyDescent="0.25">
      <c r="B24" s="145"/>
      <c r="C24" s="145"/>
      <c r="D24" s="145" t="s">
        <v>953</v>
      </c>
      <c r="E24" s="145"/>
      <c r="F24" s="145"/>
      <c r="G24" s="145"/>
      <c r="H24" s="145"/>
      <c r="I24" s="145"/>
    </row>
    <row r="25" spans="2:33" x14ac:dyDescent="0.25">
      <c r="B25" s="4" t="s">
        <v>1</v>
      </c>
      <c r="C25" s="6" t="s">
        <v>297</v>
      </c>
      <c r="D25" s="4" t="s">
        <v>1</v>
      </c>
      <c r="E25" s="6" t="s">
        <v>434</v>
      </c>
      <c r="F25" s="4" t="s">
        <v>1</v>
      </c>
      <c r="G25" s="6" t="s">
        <v>899</v>
      </c>
      <c r="H25" s="4" t="s">
        <v>1</v>
      </c>
      <c r="I25" s="6" t="s">
        <v>963</v>
      </c>
    </row>
    <row r="26" spans="2:33" x14ac:dyDescent="0.25">
      <c r="B26" s="22" t="s">
        <v>789</v>
      </c>
      <c r="C26" s="23" t="s">
        <v>321</v>
      </c>
      <c r="D26" s="22" t="s">
        <v>789</v>
      </c>
      <c r="E26" s="23" t="s">
        <v>433</v>
      </c>
      <c r="F26" s="22" t="s">
        <v>789</v>
      </c>
      <c r="G26" s="23" t="s">
        <v>821</v>
      </c>
      <c r="H26" s="22" t="s">
        <v>789</v>
      </c>
      <c r="I26" s="23" t="s">
        <v>822</v>
      </c>
    </row>
    <row r="27" spans="2:33" s="11" customFormat="1" x14ac:dyDescent="0.25">
      <c r="B27" s="9"/>
      <c r="C27" s="10"/>
      <c r="D27" s="9"/>
      <c r="E27" s="10"/>
      <c r="F27" s="9"/>
      <c r="G27" s="9"/>
      <c r="H27" s="9"/>
      <c r="I27" s="10"/>
    </row>
    <row r="28" spans="2:33" x14ac:dyDescent="0.25">
      <c r="B28" s="8"/>
      <c r="C28" s="8"/>
      <c r="D28" s="8"/>
      <c r="E28" s="8"/>
      <c r="F28" s="8"/>
      <c r="G28" s="8"/>
      <c r="H28" s="8"/>
      <c r="I28" s="8"/>
    </row>
    <row r="29" spans="2:33" ht="109.5" customHeight="1" x14ac:dyDescent="0.25">
      <c r="B29" s="145"/>
      <c r="C29" s="145"/>
      <c r="D29" s="145" t="s">
        <v>953</v>
      </c>
      <c r="E29" s="145"/>
      <c r="F29" s="145"/>
      <c r="G29" s="145"/>
      <c r="H29" s="145"/>
      <c r="I29" s="145"/>
    </row>
    <row r="30" spans="2:33" x14ac:dyDescent="0.25">
      <c r="B30" s="4" t="s">
        <v>1</v>
      </c>
      <c r="C30" s="6" t="s">
        <v>1032</v>
      </c>
      <c r="D30" s="4" t="s">
        <v>1</v>
      </c>
      <c r="E30" s="6"/>
      <c r="F30" s="4" t="s">
        <v>1</v>
      </c>
      <c r="G30" s="6"/>
      <c r="H30" s="4" t="s">
        <v>1</v>
      </c>
      <c r="I30" s="6"/>
    </row>
    <row r="31" spans="2:33" x14ac:dyDescent="0.25">
      <c r="B31" s="22" t="s">
        <v>789</v>
      </c>
      <c r="C31" s="23" t="s">
        <v>1028</v>
      </c>
      <c r="D31" s="22" t="s">
        <v>789</v>
      </c>
      <c r="E31" s="23" t="s">
        <v>1029</v>
      </c>
      <c r="F31" s="22" t="s">
        <v>789</v>
      </c>
      <c r="G31" s="23" t="s">
        <v>1030</v>
      </c>
      <c r="H31" s="22" t="s">
        <v>789</v>
      </c>
      <c r="I31" s="23" t="s">
        <v>1031</v>
      </c>
    </row>
    <row r="32" spans="2:33" s="11" customFormat="1" x14ac:dyDescent="0.25">
      <c r="B32" s="9"/>
      <c r="C32" s="10"/>
      <c r="D32" s="9"/>
      <c r="E32" s="10"/>
      <c r="F32" s="9"/>
      <c r="G32" s="9"/>
      <c r="H32" s="9"/>
      <c r="I32" s="10"/>
    </row>
    <row r="33" spans="2:9" x14ac:dyDescent="0.25">
      <c r="B33" s="8"/>
      <c r="C33" s="8"/>
      <c r="D33" s="8"/>
      <c r="E33" s="8"/>
      <c r="F33" s="8"/>
      <c r="G33" s="8"/>
      <c r="H33" s="8"/>
      <c r="I33" s="8"/>
    </row>
    <row r="34" spans="2:9" ht="12" customHeight="1" x14ac:dyDescent="0.25">
      <c r="B34" s="24"/>
      <c r="C34" s="24"/>
      <c r="D34" s="24"/>
      <c r="E34" s="24"/>
      <c r="F34" s="24"/>
      <c r="G34" s="24"/>
      <c r="H34" s="24"/>
      <c r="I34" s="24"/>
    </row>
    <row r="35" spans="2:9" ht="19.5" x14ac:dyDescent="0.3">
      <c r="B35" s="29" t="s">
        <v>293</v>
      </c>
      <c r="C35" s="24"/>
      <c r="D35" s="24"/>
      <c r="E35" s="24"/>
      <c r="F35" s="24"/>
      <c r="G35" s="24"/>
      <c r="H35" s="24"/>
      <c r="I35" s="24"/>
    </row>
    <row r="36" spans="2:9" ht="18.75" x14ac:dyDescent="0.25">
      <c r="B36" s="144" t="s">
        <v>0</v>
      </c>
      <c r="C36" s="144"/>
      <c r="D36" s="144" t="s">
        <v>0</v>
      </c>
      <c r="E36" s="144"/>
      <c r="F36" s="144" t="s">
        <v>0</v>
      </c>
      <c r="G36" s="144"/>
      <c r="H36" s="144" t="s">
        <v>0</v>
      </c>
      <c r="I36" s="144"/>
    </row>
    <row r="37" spans="2:9" ht="109.5" customHeight="1" x14ac:dyDescent="0.25">
      <c r="B37" s="145"/>
      <c r="C37" s="145"/>
      <c r="D37" s="145"/>
      <c r="E37" s="145"/>
      <c r="F37" s="145"/>
      <c r="G37" s="145"/>
      <c r="H37" s="145"/>
      <c r="I37" s="145"/>
    </row>
    <row r="38" spans="2:9" x14ac:dyDescent="0.25">
      <c r="B38" s="4" t="s">
        <v>1</v>
      </c>
      <c r="C38" s="6" t="s">
        <v>238</v>
      </c>
      <c r="D38" s="4" t="s">
        <v>1</v>
      </c>
      <c r="E38" s="6" t="s">
        <v>208</v>
      </c>
      <c r="F38" s="4" t="s">
        <v>796</v>
      </c>
      <c r="G38" s="6" t="s">
        <v>200</v>
      </c>
      <c r="H38" s="4" t="s">
        <v>796</v>
      </c>
      <c r="I38" s="6" t="s">
        <v>884</v>
      </c>
    </row>
    <row r="39" spans="2:9" x14ac:dyDescent="0.25">
      <c r="B39" s="22" t="s">
        <v>789</v>
      </c>
      <c r="C39" s="23" t="s">
        <v>334</v>
      </c>
      <c r="D39" s="22" t="s">
        <v>789</v>
      </c>
      <c r="E39" s="23" t="s">
        <v>335</v>
      </c>
      <c r="F39" s="22" t="s">
        <v>789</v>
      </c>
      <c r="G39" s="23" t="s">
        <v>336</v>
      </c>
      <c r="H39" s="22" t="s">
        <v>789</v>
      </c>
      <c r="I39" s="23" t="s">
        <v>337</v>
      </c>
    </row>
    <row r="40" spans="2:9" s="11" customFormat="1" x14ac:dyDescent="0.25">
      <c r="B40" s="9"/>
      <c r="C40" s="12"/>
      <c r="D40" s="9"/>
      <c r="E40" s="10"/>
      <c r="F40" s="9"/>
      <c r="G40" s="9"/>
      <c r="H40" s="9"/>
      <c r="I40" s="12"/>
    </row>
    <row r="41" spans="2:9" x14ac:dyDescent="0.25">
      <c r="B41" s="8"/>
      <c r="C41" s="8"/>
      <c r="D41" s="8"/>
      <c r="E41" s="8"/>
      <c r="F41" s="8"/>
      <c r="G41" s="8"/>
      <c r="H41" s="8"/>
      <c r="I41" s="8"/>
    </row>
    <row r="42" spans="2:9" ht="18.75" x14ac:dyDescent="0.25">
      <c r="B42" s="144" t="s">
        <v>0</v>
      </c>
      <c r="C42" s="144"/>
      <c r="D42" s="144" t="s">
        <v>0</v>
      </c>
      <c r="E42" s="144"/>
      <c r="F42" s="144" t="s">
        <v>0</v>
      </c>
      <c r="G42" s="144"/>
      <c r="H42" s="144" t="s">
        <v>0</v>
      </c>
      <c r="I42" s="144"/>
    </row>
    <row r="43" spans="2:9" ht="109.5" customHeight="1" x14ac:dyDescent="0.25">
      <c r="B43" s="145"/>
      <c r="C43" s="145"/>
      <c r="D43" s="145"/>
      <c r="E43" s="145"/>
      <c r="F43" s="145"/>
      <c r="G43" s="145"/>
      <c r="H43" s="145"/>
      <c r="I43" s="145"/>
    </row>
    <row r="44" spans="2:9" x14ac:dyDescent="0.25">
      <c r="B44" s="4" t="s">
        <v>1</v>
      </c>
      <c r="C44" s="6" t="s">
        <v>66</v>
      </c>
      <c r="D44" s="4" t="s">
        <v>1</v>
      </c>
      <c r="E44" s="6" t="s">
        <v>230</v>
      </c>
      <c r="F44" s="4" t="s">
        <v>796</v>
      </c>
      <c r="G44" s="6" t="s">
        <v>377</v>
      </c>
      <c r="H44" s="4" t="s">
        <v>796</v>
      </c>
      <c r="I44" s="5" t="s">
        <v>858</v>
      </c>
    </row>
    <row r="45" spans="2:9" x14ac:dyDescent="0.25">
      <c r="B45" s="22" t="s">
        <v>789</v>
      </c>
      <c r="C45" s="23" t="s">
        <v>338</v>
      </c>
      <c r="D45" s="22" t="s">
        <v>789</v>
      </c>
      <c r="E45" s="23" t="s">
        <v>339</v>
      </c>
      <c r="F45" s="22" t="s">
        <v>789</v>
      </c>
      <c r="G45" s="23" t="s">
        <v>340</v>
      </c>
      <c r="H45" s="22" t="s">
        <v>789</v>
      </c>
      <c r="I45" s="23" t="s">
        <v>854</v>
      </c>
    </row>
    <row r="46" spans="2:9" s="11" customFormat="1" x14ac:dyDescent="0.25">
      <c r="B46" s="9"/>
      <c r="C46" s="12"/>
      <c r="D46" s="9"/>
      <c r="E46" s="10"/>
      <c r="F46" s="9"/>
      <c r="G46" s="9"/>
      <c r="H46" s="9"/>
      <c r="I46" s="12"/>
    </row>
    <row r="47" spans="2:9" x14ac:dyDescent="0.25">
      <c r="B47" s="8"/>
      <c r="C47" s="8"/>
      <c r="D47" s="8"/>
      <c r="E47" s="8"/>
      <c r="F47" s="8"/>
      <c r="G47" s="8"/>
      <c r="H47" s="8"/>
      <c r="I47" s="8"/>
    </row>
    <row r="48" spans="2:9" ht="18.75" x14ac:dyDescent="0.25">
      <c r="B48" s="144" t="s">
        <v>0</v>
      </c>
      <c r="C48" s="144"/>
      <c r="D48" s="144" t="s">
        <v>0</v>
      </c>
      <c r="E48" s="144"/>
      <c r="F48" s="144" t="s">
        <v>0</v>
      </c>
      <c r="G48" s="144"/>
      <c r="H48" s="144" t="s">
        <v>0</v>
      </c>
      <c r="I48" s="144"/>
    </row>
    <row r="49" spans="2:9" ht="109.5" customHeight="1" x14ac:dyDescent="0.25">
      <c r="B49" s="145"/>
      <c r="C49" s="145"/>
      <c r="D49" s="145"/>
      <c r="E49" s="145"/>
      <c r="F49" s="145"/>
      <c r="G49" s="145"/>
      <c r="H49" s="145"/>
      <c r="I49" s="145"/>
    </row>
    <row r="50" spans="2:9" x14ac:dyDescent="0.25">
      <c r="B50" s="4" t="s">
        <v>1</v>
      </c>
      <c r="C50" s="5" t="s">
        <v>857</v>
      </c>
      <c r="D50" s="4" t="s">
        <v>1</v>
      </c>
      <c r="E50" s="5" t="s">
        <v>966</v>
      </c>
      <c r="F50" s="4" t="s">
        <v>796</v>
      </c>
      <c r="G50" s="4" t="s">
        <v>1027</v>
      </c>
      <c r="H50" s="4" t="s">
        <v>796</v>
      </c>
      <c r="I50" s="5" t="s">
        <v>972</v>
      </c>
    </row>
    <row r="51" spans="2:9" x14ac:dyDescent="0.25">
      <c r="B51" s="22" t="s">
        <v>789</v>
      </c>
      <c r="C51" s="23" t="s">
        <v>823</v>
      </c>
      <c r="D51" s="22" t="s">
        <v>789</v>
      </c>
      <c r="E51" s="23" t="s">
        <v>967</v>
      </c>
      <c r="F51" s="22" t="s">
        <v>789</v>
      </c>
      <c r="G51" s="23" t="s">
        <v>969</v>
      </c>
      <c r="H51" s="22" t="s">
        <v>789</v>
      </c>
      <c r="I51" s="23" t="s">
        <v>824</v>
      </c>
    </row>
    <row r="52" spans="2:9" s="11" customFormat="1" x14ac:dyDescent="0.25">
      <c r="B52" s="9"/>
      <c r="C52" s="12"/>
      <c r="D52" s="9"/>
      <c r="E52" s="10"/>
      <c r="F52" s="9"/>
      <c r="G52" s="9"/>
      <c r="H52" s="9"/>
      <c r="I52" s="12"/>
    </row>
    <row r="53" spans="2:9" x14ac:dyDescent="0.25">
      <c r="B53" s="8"/>
      <c r="C53" s="8"/>
      <c r="D53" s="8"/>
      <c r="E53" s="8"/>
      <c r="F53" s="8"/>
      <c r="G53" s="8"/>
      <c r="H53" s="8"/>
      <c r="I53" s="8"/>
    </row>
    <row r="54" spans="2:9" ht="18.75" x14ac:dyDescent="0.25">
      <c r="B54" s="144" t="s">
        <v>0</v>
      </c>
      <c r="C54" s="144"/>
      <c r="D54" s="144" t="s">
        <v>0</v>
      </c>
      <c r="E54" s="144"/>
      <c r="F54" s="144" t="s">
        <v>0</v>
      </c>
      <c r="G54" s="144"/>
      <c r="H54" s="144" t="s">
        <v>0</v>
      </c>
      <c r="I54" s="144"/>
    </row>
    <row r="55" spans="2:9" ht="109.5" customHeight="1" x14ac:dyDescent="0.25">
      <c r="B55" s="145"/>
      <c r="C55" s="145"/>
      <c r="D55" s="145"/>
      <c r="E55" s="145"/>
      <c r="F55" s="145"/>
      <c r="G55" s="145"/>
      <c r="H55" s="145"/>
      <c r="I55" s="145"/>
    </row>
    <row r="56" spans="2:9" x14ac:dyDescent="0.25">
      <c r="B56" s="4" t="s">
        <v>1</v>
      </c>
      <c r="C56" s="5" t="s">
        <v>1018</v>
      </c>
      <c r="D56" s="4" t="s">
        <v>1</v>
      </c>
      <c r="E56" s="5"/>
      <c r="F56" s="4" t="s">
        <v>796</v>
      </c>
      <c r="G56" s="4"/>
      <c r="H56" s="4" t="s">
        <v>796</v>
      </c>
      <c r="I56" s="5"/>
    </row>
    <row r="57" spans="2:9" x14ac:dyDescent="0.25">
      <c r="B57" s="22" t="s">
        <v>789</v>
      </c>
      <c r="C57" s="23" t="s">
        <v>1014</v>
      </c>
      <c r="D57" s="22" t="s">
        <v>789</v>
      </c>
      <c r="E57" s="23" t="s">
        <v>1015</v>
      </c>
      <c r="F57" s="22" t="s">
        <v>789</v>
      </c>
      <c r="G57" s="23" t="s">
        <v>1016</v>
      </c>
      <c r="H57" s="22" t="s">
        <v>789</v>
      </c>
      <c r="I57" s="23" t="s">
        <v>1017</v>
      </c>
    </row>
    <row r="58" spans="2:9" s="11" customFormat="1" x14ac:dyDescent="0.25">
      <c r="B58" s="9"/>
      <c r="C58" s="12"/>
      <c r="D58" s="9"/>
      <c r="E58" s="10"/>
      <c r="F58" s="9"/>
      <c r="G58" s="9"/>
      <c r="H58" s="9"/>
      <c r="I58" s="12"/>
    </row>
    <row r="59" spans="2:9" x14ac:dyDescent="0.25">
      <c r="B59" s="8"/>
      <c r="C59" s="8"/>
      <c r="D59" s="8"/>
      <c r="E59" s="8"/>
      <c r="F59" s="8"/>
      <c r="G59" s="8"/>
      <c r="H59" s="8"/>
      <c r="I59" s="8"/>
    </row>
  </sheetData>
  <mergeCells count="68">
    <mergeCell ref="B29:C29"/>
    <mergeCell ref="D29:E29"/>
    <mergeCell ref="F29:G29"/>
    <mergeCell ref="H29:I29"/>
    <mergeCell ref="B9:C9"/>
    <mergeCell ref="D9:E9"/>
    <mergeCell ref="F9:G9"/>
    <mergeCell ref="H9:I9"/>
    <mergeCell ref="B10:C10"/>
    <mergeCell ref="D10:E10"/>
    <mergeCell ref="F10:G10"/>
    <mergeCell ref="H10:I10"/>
    <mergeCell ref="B23:C23"/>
    <mergeCell ref="D23:E23"/>
    <mergeCell ref="F23:G23"/>
    <mergeCell ref="H23:I23"/>
    <mergeCell ref="B3:C3"/>
    <mergeCell ref="D3:E3"/>
    <mergeCell ref="F3:G3"/>
    <mergeCell ref="H3:I3"/>
    <mergeCell ref="B4:C4"/>
    <mergeCell ref="D4:E4"/>
    <mergeCell ref="F4:G4"/>
    <mergeCell ref="H4:I4"/>
    <mergeCell ref="H49:I49"/>
    <mergeCell ref="F49:G49"/>
    <mergeCell ref="D49:E49"/>
    <mergeCell ref="B49:C49"/>
    <mergeCell ref="H48:I48"/>
    <mergeCell ref="F48:G48"/>
    <mergeCell ref="D48:E48"/>
    <mergeCell ref="B48:C48"/>
    <mergeCell ref="B42:C42"/>
    <mergeCell ref="D42:E42"/>
    <mergeCell ref="F42:G42"/>
    <mergeCell ref="H42:I42"/>
    <mergeCell ref="B43:C43"/>
    <mergeCell ref="D43:E43"/>
    <mergeCell ref="F43:G43"/>
    <mergeCell ref="H43:I43"/>
    <mergeCell ref="B36:C36"/>
    <mergeCell ref="D36:E36"/>
    <mergeCell ref="F36:G36"/>
    <mergeCell ref="H36:I36"/>
    <mergeCell ref="B37:C37"/>
    <mergeCell ref="D37:E37"/>
    <mergeCell ref="F37:G37"/>
    <mergeCell ref="H37:I37"/>
    <mergeCell ref="B24:C24"/>
    <mergeCell ref="D24:E24"/>
    <mergeCell ref="F24:G24"/>
    <mergeCell ref="H24:I24"/>
    <mergeCell ref="B17:C17"/>
    <mergeCell ref="D17:E17"/>
    <mergeCell ref="F17:G17"/>
    <mergeCell ref="H17:I17"/>
    <mergeCell ref="B18:C18"/>
    <mergeCell ref="D18:E18"/>
    <mergeCell ref="F18:G18"/>
    <mergeCell ref="H18:I18"/>
    <mergeCell ref="B54:C54"/>
    <mergeCell ref="D54:E54"/>
    <mergeCell ref="F54:G54"/>
    <mergeCell ref="H54:I54"/>
    <mergeCell ref="B55:C55"/>
    <mergeCell ref="D55:E55"/>
    <mergeCell ref="F55:G55"/>
    <mergeCell ref="H55:I55"/>
  </mergeCells>
  <pageMargins left="0.7" right="0.7" top="0.75" bottom="0.75" header="0.3" footer="0.3"/>
  <pageSetup scale="49" orientation="portrait" horizontalDpi="0" verticalDpi="0" r:id="rId1"/>
  <rowBreaks count="1" manualBreakCount="1">
    <brk id="54" max="9" man="1"/>
  </rowBreaks>
  <colBreaks count="1" manualBreakCount="1">
    <brk id="10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C78262-2AE2-4B99-9041-6603C7B3C5F1}">
  <sheetPr>
    <tabColor theme="9"/>
    <pageSetUpPr fitToPage="1"/>
  </sheetPr>
  <dimension ref="A1:O122"/>
  <sheetViews>
    <sheetView view="pageBreakPreview" topLeftCell="A11" zoomScale="85" zoomScaleNormal="85" zoomScaleSheetLayoutView="85" zoomScalePageLayoutView="115" workbookViewId="0">
      <selection activeCell="N33" sqref="N33"/>
    </sheetView>
  </sheetViews>
  <sheetFormatPr defaultRowHeight="15" x14ac:dyDescent="0.25"/>
  <cols>
    <col min="1" max="1" width="3.5703125" customWidth="1"/>
    <col min="2" max="2" width="6.7109375" style="13" hidden="1" customWidth="1"/>
    <col min="3" max="3" width="18.5703125" style="19" hidden="1" customWidth="1"/>
    <col min="4" max="4" width="12.28515625" style="19" customWidth="1"/>
    <col min="5" max="5" width="29.5703125" style="19" customWidth="1"/>
    <col min="6" max="6" width="12.7109375" style="19" bestFit="1" customWidth="1"/>
    <col min="7" max="7" width="68.5703125" style="19" customWidth="1"/>
    <col min="8" max="8" width="20.5703125" style="19" customWidth="1"/>
    <col min="9" max="9" width="10.28515625" style="13" customWidth="1"/>
    <col min="10" max="10" width="12.42578125" style="13" bestFit="1" customWidth="1"/>
    <col min="11" max="11" width="16.28515625" customWidth="1"/>
    <col min="12" max="12" width="16.5703125" customWidth="1"/>
    <col min="13" max="13" width="16.7109375" customWidth="1"/>
    <col min="14" max="14" width="20.5703125" customWidth="1"/>
    <col min="15" max="15" width="17.85546875" customWidth="1"/>
  </cols>
  <sheetData>
    <row r="1" spans="1:15" ht="15.75" thickBot="1" x14ac:dyDescent="0.3"/>
    <row r="2" spans="1:15" ht="44.25" customHeight="1" x14ac:dyDescent="0.25">
      <c r="D2" s="84"/>
      <c r="E2" s="85"/>
      <c r="F2" s="147" t="s">
        <v>1247</v>
      </c>
      <c r="G2" s="147"/>
      <c r="H2" s="147"/>
      <c r="I2" s="147"/>
      <c r="J2" s="147"/>
      <c r="K2" s="108"/>
      <c r="L2" s="109"/>
    </row>
    <row r="3" spans="1:15" ht="36" customHeight="1" x14ac:dyDescent="0.25">
      <c r="A3" s="24"/>
      <c r="B3" s="28" t="s">
        <v>774</v>
      </c>
      <c r="C3" s="86" t="s">
        <v>223</v>
      </c>
      <c r="D3" s="90" t="s">
        <v>294</v>
      </c>
      <c r="E3" s="28" t="s">
        <v>224</v>
      </c>
      <c r="F3" s="28" t="s">
        <v>802</v>
      </c>
      <c r="G3" s="43" t="s">
        <v>224</v>
      </c>
      <c r="H3" s="43" t="s">
        <v>890</v>
      </c>
      <c r="I3" s="43" t="s">
        <v>9</v>
      </c>
      <c r="J3" s="43" t="s">
        <v>1002</v>
      </c>
      <c r="K3" s="49" t="s">
        <v>7</v>
      </c>
      <c r="L3" s="91" t="s">
        <v>1041</v>
      </c>
      <c r="M3" s="54"/>
    </row>
    <row r="4" spans="1:15" ht="15.75" x14ac:dyDescent="0.25">
      <c r="A4" s="24"/>
      <c r="B4" s="27" t="s">
        <v>37</v>
      </c>
      <c r="C4" s="87" t="s">
        <v>227</v>
      </c>
      <c r="D4" s="92" t="s">
        <v>311</v>
      </c>
      <c r="E4" s="6" t="s">
        <v>229</v>
      </c>
      <c r="F4" s="6" t="s">
        <v>215</v>
      </c>
      <c r="G4" s="6" t="s">
        <v>851</v>
      </c>
      <c r="H4" s="6" t="s">
        <v>432</v>
      </c>
      <c r="I4" s="60" t="str">
        <f>VLOOKUP(H4,$N$5:$O$6,2,0)</f>
        <v>PL</v>
      </c>
      <c r="J4" s="44">
        <f>COUNTIF('ALL '!$H$6:$H$1018,D4:D115)</f>
        <v>3</v>
      </c>
      <c r="K4" s="50">
        <v>6300000</v>
      </c>
      <c r="L4" s="93">
        <f>K4*J4</f>
        <v>18900000</v>
      </c>
      <c r="M4" s="55"/>
    </row>
    <row r="5" spans="1:15" ht="15.75" x14ac:dyDescent="0.25">
      <c r="A5" s="24"/>
      <c r="B5" s="27" t="s">
        <v>38</v>
      </c>
      <c r="C5" s="87" t="s">
        <v>279</v>
      </c>
      <c r="D5" s="92" t="s">
        <v>312</v>
      </c>
      <c r="E5" s="6" t="s">
        <v>228</v>
      </c>
      <c r="F5" s="6" t="s">
        <v>215</v>
      </c>
      <c r="G5" s="6" t="s">
        <v>851</v>
      </c>
      <c r="H5" s="6" t="s">
        <v>432</v>
      </c>
      <c r="I5" s="60" t="str">
        <f t="shared" ref="I5:I68" si="0">VLOOKUP(H5,$N$5:$O$6,2,0)</f>
        <v>PL</v>
      </c>
      <c r="J5" s="44">
        <f>COUNTIF('ALL '!$H$6:$H$1018,D5:D116)</f>
        <v>30</v>
      </c>
      <c r="K5" s="50">
        <v>9200000</v>
      </c>
      <c r="L5" s="93">
        <f t="shared" ref="L5:L10" si="1">K5*J5</f>
        <v>276000000</v>
      </c>
      <c r="M5" s="55">
        <f>SUM(L4:L115)</f>
        <v>1645590000</v>
      </c>
      <c r="N5" s="57" t="s">
        <v>772</v>
      </c>
      <c r="O5" s="58" t="s">
        <v>1038</v>
      </c>
    </row>
    <row r="6" spans="1:15" ht="15.75" x14ac:dyDescent="0.25">
      <c r="A6" s="24"/>
      <c r="B6" s="27" t="s">
        <v>39</v>
      </c>
      <c r="C6" s="87" t="s">
        <v>63</v>
      </c>
      <c r="D6" s="92" t="s">
        <v>313</v>
      </c>
      <c r="E6" s="6" t="s">
        <v>278</v>
      </c>
      <c r="F6" s="6" t="s">
        <v>215</v>
      </c>
      <c r="G6" s="6" t="s">
        <v>851</v>
      </c>
      <c r="H6" s="6" t="s">
        <v>432</v>
      </c>
      <c r="I6" s="60" t="str">
        <f t="shared" si="0"/>
        <v>PL</v>
      </c>
      <c r="J6" s="44">
        <f>COUNTIF('ALL '!$H$6:$H$1018,D6:D117)</f>
        <v>0</v>
      </c>
      <c r="K6" s="50">
        <v>4600000</v>
      </c>
      <c r="L6" s="93">
        <f t="shared" si="1"/>
        <v>0</v>
      </c>
      <c r="M6" s="55"/>
      <c r="N6" s="57" t="s">
        <v>432</v>
      </c>
      <c r="O6" s="58" t="s">
        <v>1039</v>
      </c>
    </row>
    <row r="7" spans="1:15" ht="15.75" x14ac:dyDescent="0.25">
      <c r="A7" s="24"/>
      <c r="B7" s="27" t="s">
        <v>40</v>
      </c>
      <c r="C7" s="87"/>
      <c r="D7" s="92" t="s">
        <v>820</v>
      </c>
      <c r="E7" s="6" t="s">
        <v>924</v>
      </c>
      <c r="F7" s="6" t="s">
        <v>215</v>
      </c>
      <c r="G7" s="6" t="s">
        <v>923</v>
      </c>
      <c r="H7" s="6" t="s">
        <v>432</v>
      </c>
      <c r="I7" s="60" t="str">
        <f t="shared" si="0"/>
        <v>PL</v>
      </c>
      <c r="J7" s="44">
        <f>COUNTIF('ALL '!$H$6:$H$1018,D7:D118)</f>
        <v>1</v>
      </c>
      <c r="K7" s="50">
        <v>28500000</v>
      </c>
      <c r="L7" s="93">
        <f t="shared" si="1"/>
        <v>28500000</v>
      </c>
      <c r="M7" s="55"/>
      <c r="N7" s="59" t="s">
        <v>938</v>
      </c>
      <c r="O7" s="58" t="s">
        <v>1040</v>
      </c>
    </row>
    <row r="8" spans="1:15" ht="15.75" x14ac:dyDescent="0.25">
      <c r="A8" s="24"/>
      <c r="B8" s="27" t="s">
        <v>41</v>
      </c>
      <c r="C8" s="87"/>
      <c r="D8" s="92" t="s">
        <v>825</v>
      </c>
      <c r="E8" s="6" t="s">
        <v>229</v>
      </c>
      <c r="F8" s="6" t="s">
        <v>215</v>
      </c>
      <c r="G8" s="6" t="s">
        <v>919</v>
      </c>
      <c r="H8" s="6" t="s">
        <v>432</v>
      </c>
      <c r="I8" s="60" t="str">
        <f t="shared" si="0"/>
        <v>PL</v>
      </c>
      <c r="J8" s="44">
        <f>COUNTIF('ALL '!$H$6:$H$1018,D8:D119)</f>
        <v>1</v>
      </c>
      <c r="K8" s="50">
        <v>6500000</v>
      </c>
      <c r="L8" s="93">
        <f t="shared" si="1"/>
        <v>6500000</v>
      </c>
      <c r="M8" s="55"/>
    </row>
    <row r="9" spans="1:15" ht="15.75" x14ac:dyDescent="0.25">
      <c r="A9" s="24"/>
      <c r="B9" s="27" t="s">
        <v>42</v>
      </c>
      <c r="C9" s="87"/>
      <c r="D9" s="92" t="s">
        <v>826</v>
      </c>
      <c r="E9" s="6" t="s">
        <v>228</v>
      </c>
      <c r="F9" s="6" t="s">
        <v>215</v>
      </c>
      <c r="G9" s="6" t="s">
        <v>919</v>
      </c>
      <c r="H9" s="6" t="s">
        <v>432</v>
      </c>
      <c r="I9" s="60" t="str">
        <f t="shared" si="0"/>
        <v>PL</v>
      </c>
      <c r="J9" s="44">
        <f>COUNTIF('ALL '!$H$6:$H$1018,D9:D120)</f>
        <v>0</v>
      </c>
      <c r="K9" s="50">
        <v>10100000</v>
      </c>
      <c r="L9" s="93">
        <f t="shared" si="1"/>
        <v>0</v>
      </c>
      <c r="M9" s="55"/>
    </row>
    <row r="10" spans="1:15" ht="15.75" x14ac:dyDescent="0.25">
      <c r="A10" s="24"/>
      <c r="B10" s="27" t="s">
        <v>43</v>
      </c>
      <c r="C10" s="87"/>
      <c r="D10" s="92" t="s">
        <v>827</v>
      </c>
      <c r="E10" s="6" t="s">
        <v>278</v>
      </c>
      <c r="F10" s="6" t="s">
        <v>215</v>
      </c>
      <c r="G10" s="6" t="s">
        <v>919</v>
      </c>
      <c r="H10" s="6" t="s">
        <v>432</v>
      </c>
      <c r="I10" s="60" t="str">
        <f t="shared" si="0"/>
        <v>PL</v>
      </c>
      <c r="J10" s="44">
        <f>COUNTIF('ALL '!$H$6:$H$1018,D10:D121)</f>
        <v>0</v>
      </c>
      <c r="K10" s="50">
        <v>3000000</v>
      </c>
      <c r="L10" s="93">
        <f t="shared" si="1"/>
        <v>0</v>
      </c>
      <c r="M10" s="55"/>
    </row>
    <row r="11" spans="1:15" ht="3.75" customHeight="1" x14ac:dyDescent="0.25">
      <c r="A11" s="24"/>
      <c r="B11" s="27"/>
      <c r="C11" s="87"/>
      <c r="D11" s="94"/>
      <c r="E11" s="41"/>
      <c r="F11" s="41"/>
      <c r="G11" s="41"/>
      <c r="H11" s="41"/>
      <c r="I11" s="61"/>
      <c r="J11" s="45"/>
      <c r="K11" s="51"/>
      <c r="L11" s="95"/>
      <c r="M11" s="55"/>
    </row>
    <row r="12" spans="1:15" ht="15.75" x14ac:dyDescent="0.25">
      <c r="A12" s="24"/>
      <c r="B12" s="27" t="s">
        <v>44</v>
      </c>
      <c r="C12" s="87"/>
      <c r="D12" s="96" t="s">
        <v>314</v>
      </c>
      <c r="E12" s="66" t="s">
        <v>276</v>
      </c>
      <c r="F12" s="66" t="s">
        <v>275</v>
      </c>
      <c r="G12" s="66" t="s">
        <v>848</v>
      </c>
      <c r="H12" s="66" t="s">
        <v>772</v>
      </c>
      <c r="I12" s="68" t="str">
        <f t="shared" si="0"/>
        <v>PK</v>
      </c>
      <c r="J12" s="69">
        <f>COUNTIF('ALL '!$H$6:$H$1018,D12:D123)</f>
        <v>2</v>
      </c>
      <c r="K12" s="70">
        <v>60000</v>
      </c>
      <c r="L12" s="97">
        <f>K12*J12</f>
        <v>120000</v>
      </c>
      <c r="M12" s="55"/>
    </row>
    <row r="13" spans="1:15" ht="15.75" x14ac:dyDescent="0.25">
      <c r="A13" s="24"/>
      <c r="B13" s="27" t="s">
        <v>45</v>
      </c>
      <c r="C13" s="87"/>
      <c r="D13" s="96" t="s">
        <v>315</v>
      </c>
      <c r="E13" s="66" t="s">
        <v>263</v>
      </c>
      <c r="F13" s="66" t="s">
        <v>265</v>
      </c>
      <c r="G13" s="66" t="s">
        <v>849</v>
      </c>
      <c r="H13" s="66" t="s">
        <v>772</v>
      </c>
      <c r="I13" s="68" t="str">
        <f t="shared" si="0"/>
        <v>PK</v>
      </c>
      <c r="J13" s="69">
        <f>COUNTIF('ALL '!$H$6:$H$1018,D13:D124)</f>
        <v>1</v>
      </c>
      <c r="K13" s="70">
        <v>1800000</v>
      </c>
      <c r="L13" s="97">
        <f>K13*J13</f>
        <v>1800000</v>
      </c>
      <c r="M13" s="55"/>
    </row>
    <row r="14" spans="1:15" ht="15.75" x14ac:dyDescent="0.25">
      <c r="A14" s="24"/>
      <c r="B14" s="27" t="s">
        <v>46</v>
      </c>
      <c r="C14" s="87"/>
      <c r="D14" s="96" t="s">
        <v>316</v>
      </c>
      <c r="E14" s="66" t="s">
        <v>266</v>
      </c>
      <c r="F14" s="66" t="s">
        <v>265</v>
      </c>
      <c r="G14" s="66" t="s">
        <v>801</v>
      </c>
      <c r="H14" s="66" t="s">
        <v>772</v>
      </c>
      <c r="I14" s="68" t="str">
        <f t="shared" si="0"/>
        <v>PK</v>
      </c>
      <c r="J14" s="69">
        <f>COUNTIF('ALL '!$H$6:$H$1018,D14:D125)</f>
        <v>1</v>
      </c>
      <c r="K14" s="70">
        <v>285000</v>
      </c>
      <c r="L14" s="97">
        <f>K14*J14</f>
        <v>285000</v>
      </c>
      <c r="M14" s="55"/>
    </row>
    <row r="15" spans="1:15" ht="3.75" customHeight="1" x14ac:dyDescent="0.25">
      <c r="A15" s="24"/>
      <c r="B15" s="27"/>
      <c r="C15" s="87"/>
      <c r="D15" s="94"/>
      <c r="E15" s="41"/>
      <c r="F15" s="41"/>
      <c r="G15" s="41"/>
      <c r="H15" s="41"/>
      <c r="I15" s="61"/>
      <c r="J15" s="45"/>
      <c r="K15" s="51"/>
      <c r="L15" s="95"/>
      <c r="M15" s="55"/>
    </row>
    <row r="16" spans="1:15" ht="15.75" x14ac:dyDescent="0.25">
      <c r="A16" s="24"/>
      <c r="B16" s="27" t="s">
        <v>47</v>
      </c>
      <c r="C16" s="87" t="s">
        <v>243</v>
      </c>
      <c r="D16" s="96" t="s">
        <v>317</v>
      </c>
      <c r="E16" s="66" t="s">
        <v>250</v>
      </c>
      <c r="F16" s="66" t="s">
        <v>207</v>
      </c>
      <c r="G16" s="66" t="s">
        <v>850</v>
      </c>
      <c r="H16" s="66" t="s">
        <v>772</v>
      </c>
      <c r="I16" s="68" t="str">
        <f t="shared" si="0"/>
        <v>PK</v>
      </c>
      <c r="J16" s="69">
        <f>COUNTIF('ALL '!$H$6:$H$1018,D16)</f>
        <v>5</v>
      </c>
      <c r="K16" s="70">
        <v>35000</v>
      </c>
      <c r="L16" s="97">
        <f>K16*J16</f>
        <v>175000</v>
      </c>
      <c r="M16" s="55"/>
    </row>
    <row r="17" spans="1:13" ht="15.75" x14ac:dyDescent="0.25">
      <c r="A17" s="24"/>
      <c r="B17" s="27" t="s">
        <v>48</v>
      </c>
      <c r="C17" s="87" t="s">
        <v>242</v>
      </c>
      <c r="D17" s="96" t="s">
        <v>318</v>
      </c>
      <c r="E17" s="66" t="s">
        <v>251</v>
      </c>
      <c r="F17" s="66" t="s">
        <v>207</v>
      </c>
      <c r="G17" s="66" t="s">
        <v>871</v>
      </c>
      <c r="H17" s="66" t="s">
        <v>772</v>
      </c>
      <c r="I17" s="68" t="str">
        <f t="shared" si="0"/>
        <v>PK</v>
      </c>
      <c r="J17" s="69">
        <f>COUNTIF('ALL '!$H$6:$H$1018,D17)</f>
        <v>2</v>
      </c>
      <c r="K17" s="70">
        <v>265000</v>
      </c>
      <c r="L17" s="97">
        <f t="shared" ref="L17:L80" si="2">K17*J17</f>
        <v>530000</v>
      </c>
      <c r="M17" s="55"/>
    </row>
    <row r="18" spans="1:13" ht="15.75" x14ac:dyDescent="0.25">
      <c r="A18" s="24"/>
      <c r="B18" s="27" t="s">
        <v>49</v>
      </c>
      <c r="C18" s="87" t="s">
        <v>198</v>
      </c>
      <c r="D18" s="96" t="s">
        <v>319</v>
      </c>
      <c r="E18" s="66" t="s">
        <v>296</v>
      </c>
      <c r="F18" s="66" t="s">
        <v>207</v>
      </c>
      <c r="G18" s="66" t="s">
        <v>868</v>
      </c>
      <c r="H18" s="66" t="s">
        <v>772</v>
      </c>
      <c r="I18" s="68" t="str">
        <f t="shared" si="0"/>
        <v>PK</v>
      </c>
      <c r="J18" s="69">
        <f>COUNTIF('ALL '!$H$6:$H$1018,D18)</f>
        <v>10</v>
      </c>
      <c r="K18" s="70">
        <v>250000</v>
      </c>
      <c r="L18" s="97">
        <f t="shared" si="2"/>
        <v>2500000</v>
      </c>
      <c r="M18" s="55"/>
    </row>
    <row r="19" spans="1:13" ht="15.75" x14ac:dyDescent="0.25">
      <c r="A19" s="24"/>
      <c r="B19" s="27" t="s">
        <v>50</v>
      </c>
      <c r="C19" s="87"/>
      <c r="D19" s="96" t="s">
        <v>320</v>
      </c>
      <c r="E19" s="66" t="s">
        <v>295</v>
      </c>
      <c r="F19" s="66" t="s">
        <v>207</v>
      </c>
      <c r="G19" s="66" t="s">
        <v>9</v>
      </c>
      <c r="H19" s="66" t="s">
        <v>772</v>
      </c>
      <c r="I19" s="68" t="str">
        <f t="shared" si="0"/>
        <v>PK</v>
      </c>
      <c r="J19" s="69">
        <f>COUNTIF('ALL '!$H$6:$H$1018,D19)</f>
        <v>1</v>
      </c>
      <c r="K19" s="70">
        <v>0</v>
      </c>
      <c r="L19" s="97">
        <f t="shared" si="2"/>
        <v>0</v>
      </c>
      <c r="M19" s="55"/>
    </row>
    <row r="20" spans="1:13" ht="15.75" x14ac:dyDescent="0.25">
      <c r="A20" s="24"/>
      <c r="B20" s="27" t="s">
        <v>51</v>
      </c>
      <c r="C20" s="87"/>
      <c r="D20" s="96" t="s">
        <v>321</v>
      </c>
      <c r="E20" s="66" t="s">
        <v>297</v>
      </c>
      <c r="F20" s="66" t="s">
        <v>207</v>
      </c>
      <c r="G20" s="66" t="s">
        <v>867</v>
      </c>
      <c r="H20" s="66" t="s">
        <v>772</v>
      </c>
      <c r="I20" s="68" t="str">
        <f t="shared" si="0"/>
        <v>PK</v>
      </c>
      <c r="J20" s="69">
        <f>COUNTIF('ALL '!$H$6:$H$1018,D20)</f>
        <v>3</v>
      </c>
      <c r="K20" s="70">
        <v>375000</v>
      </c>
      <c r="L20" s="97">
        <f t="shared" si="2"/>
        <v>1125000</v>
      </c>
      <c r="M20" s="55"/>
    </row>
    <row r="21" spans="1:13" ht="15.75" x14ac:dyDescent="0.25">
      <c r="A21" s="24"/>
      <c r="B21" s="27" t="s">
        <v>52</v>
      </c>
      <c r="C21" s="87"/>
      <c r="D21" s="96" t="s">
        <v>433</v>
      </c>
      <c r="E21" s="66" t="s">
        <v>434</v>
      </c>
      <c r="F21" s="66" t="s">
        <v>207</v>
      </c>
      <c r="G21" s="66" t="s">
        <v>847</v>
      </c>
      <c r="H21" s="66" t="s">
        <v>772</v>
      </c>
      <c r="I21" s="68" t="str">
        <f t="shared" si="0"/>
        <v>PK</v>
      </c>
      <c r="J21" s="69">
        <f>COUNTIF('ALL '!$H$6:$H$1018,D21)</f>
        <v>1</v>
      </c>
      <c r="K21" s="70">
        <v>175000</v>
      </c>
      <c r="L21" s="97">
        <f t="shared" si="2"/>
        <v>175000</v>
      </c>
      <c r="M21" s="55"/>
    </row>
    <row r="22" spans="1:13" ht="15.75" x14ac:dyDescent="0.25">
      <c r="A22" s="24"/>
      <c r="B22" s="27" t="s">
        <v>53</v>
      </c>
      <c r="C22" s="87"/>
      <c r="D22" s="96" t="s">
        <v>821</v>
      </c>
      <c r="E22" s="66" t="s">
        <v>899</v>
      </c>
      <c r="F22" s="66" t="s">
        <v>207</v>
      </c>
      <c r="G22" s="66" t="s">
        <v>869</v>
      </c>
      <c r="H22" s="66" t="s">
        <v>772</v>
      </c>
      <c r="I22" s="68" t="str">
        <f t="shared" si="0"/>
        <v>PK</v>
      </c>
      <c r="J22" s="69">
        <f>COUNTIF('ALL '!$H$6:$H$1018,D22)</f>
        <v>1</v>
      </c>
      <c r="K22" s="70">
        <v>216000</v>
      </c>
      <c r="L22" s="97">
        <f t="shared" si="2"/>
        <v>216000</v>
      </c>
      <c r="M22" s="55"/>
    </row>
    <row r="23" spans="1:13" ht="15.75" x14ac:dyDescent="0.25">
      <c r="A23" s="24"/>
      <c r="B23" s="27"/>
      <c r="C23" s="87"/>
      <c r="D23" s="96" t="s">
        <v>822</v>
      </c>
      <c r="E23" s="66" t="s">
        <v>1034</v>
      </c>
      <c r="F23" s="66" t="s">
        <v>207</v>
      </c>
      <c r="G23" s="66" t="s">
        <v>955</v>
      </c>
      <c r="H23" s="66" t="s">
        <v>772</v>
      </c>
      <c r="I23" s="68" t="str">
        <f t="shared" si="0"/>
        <v>PK</v>
      </c>
      <c r="J23" s="69">
        <f>COUNTIF('ALL '!$H$6:$H$1018,D23)</f>
        <v>0</v>
      </c>
      <c r="K23" s="70">
        <v>2000000</v>
      </c>
      <c r="L23" s="97">
        <f t="shared" si="2"/>
        <v>0</v>
      </c>
      <c r="M23" s="55"/>
    </row>
    <row r="24" spans="1:13" ht="15.75" x14ac:dyDescent="0.25">
      <c r="A24" s="24"/>
      <c r="B24" s="27"/>
      <c r="C24" s="87"/>
      <c r="D24" s="96" t="s">
        <v>1028</v>
      </c>
      <c r="E24" s="66" t="s">
        <v>1034</v>
      </c>
      <c r="F24" s="66" t="s">
        <v>207</v>
      </c>
      <c r="G24" s="66" t="s">
        <v>1033</v>
      </c>
      <c r="H24" s="66" t="s">
        <v>772</v>
      </c>
      <c r="I24" s="68" t="str">
        <f t="shared" si="0"/>
        <v>PK</v>
      </c>
      <c r="J24" s="69">
        <f>COUNTIF('ALL '!$H$6:$H$1018,D24)</f>
        <v>1</v>
      </c>
      <c r="K24" s="70">
        <v>5400000</v>
      </c>
      <c r="L24" s="97">
        <f t="shared" si="2"/>
        <v>5400000</v>
      </c>
      <c r="M24" s="55"/>
    </row>
    <row r="25" spans="1:13" ht="2.25" customHeight="1" x14ac:dyDescent="0.25">
      <c r="A25" s="24"/>
      <c r="B25" s="27"/>
      <c r="C25" s="87"/>
      <c r="D25" s="94"/>
      <c r="E25" s="41"/>
      <c r="F25" s="41"/>
      <c r="G25" s="41"/>
      <c r="H25" s="41"/>
      <c r="I25" s="61"/>
      <c r="J25" s="45"/>
      <c r="K25" s="51"/>
      <c r="L25" s="95"/>
      <c r="M25" s="55"/>
    </row>
    <row r="26" spans="1:13" ht="15.75" x14ac:dyDescent="0.25">
      <c r="A26" s="24"/>
      <c r="B26" s="27" t="s">
        <v>54</v>
      </c>
      <c r="C26" s="87" t="s">
        <v>27</v>
      </c>
      <c r="D26" s="96" t="s">
        <v>322</v>
      </c>
      <c r="E26" s="66" t="s">
        <v>268</v>
      </c>
      <c r="F26" s="66" t="s">
        <v>258</v>
      </c>
      <c r="G26" s="66" t="s">
        <v>844</v>
      </c>
      <c r="H26" s="66" t="s">
        <v>772</v>
      </c>
      <c r="I26" s="68" t="str">
        <f t="shared" si="0"/>
        <v>PK</v>
      </c>
      <c r="J26" s="69">
        <f>COUNTIF('ALL '!$H$6:$H$2000,D26)</f>
        <v>4</v>
      </c>
      <c r="K26" s="70">
        <v>30000</v>
      </c>
      <c r="L26" s="97">
        <f t="shared" si="2"/>
        <v>120000</v>
      </c>
      <c r="M26" s="55"/>
    </row>
    <row r="27" spans="1:13" ht="15.75" x14ac:dyDescent="0.25">
      <c r="A27" s="24"/>
      <c r="B27" s="27" t="s">
        <v>55</v>
      </c>
      <c r="C27" s="87"/>
      <c r="D27" s="96" t="s">
        <v>323</v>
      </c>
      <c r="E27" s="66" t="s">
        <v>267</v>
      </c>
      <c r="F27" s="66" t="s">
        <v>258</v>
      </c>
      <c r="G27" s="66" t="s">
        <v>845</v>
      </c>
      <c r="H27" s="66" t="s">
        <v>772</v>
      </c>
      <c r="I27" s="68" t="str">
        <f t="shared" si="0"/>
        <v>PK</v>
      </c>
      <c r="J27" s="69">
        <f>COUNTIF('ALL '!$H$6:$H$2000,D27)</f>
        <v>1</v>
      </c>
      <c r="K27" s="70">
        <v>30000</v>
      </c>
      <c r="L27" s="97">
        <f t="shared" si="2"/>
        <v>30000</v>
      </c>
      <c r="M27" s="55"/>
    </row>
    <row r="28" spans="1:13" ht="15.75" x14ac:dyDescent="0.25">
      <c r="A28" s="24"/>
      <c r="B28" s="27" t="s">
        <v>56</v>
      </c>
      <c r="C28" s="87"/>
      <c r="D28" s="96" t="s">
        <v>324</v>
      </c>
      <c r="E28" s="66" t="s">
        <v>270</v>
      </c>
      <c r="F28" s="66" t="s">
        <v>258</v>
      </c>
      <c r="G28" s="66" t="s">
        <v>846</v>
      </c>
      <c r="H28" s="66" t="s">
        <v>772</v>
      </c>
      <c r="I28" s="68" t="str">
        <f t="shared" si="0"/>
        <v>PK</v>
      </c>
      <c r="J28" s="69">
        <f>COUNTIF('ALL '!$H$6:$H$2000,D28)</f>
        <v>5</v>
      </c>
      <c r="K28" s="70">
        <v>30000</v>
      </c>
      <c r="L28" s="97">
        <f t="shared" si="2"/>
        <v>150000</v>
      </c>
      <c r="M28" s="55"/>
    </row>
    <row r="29" spans="1:13" ht="3" customHeight="1" x14ac:dyDescent="0.25">
      <c r="A29" s="24"/>
      <c r="B29" s="27"/>
      <c r="C29" s="87"/>
      <c r="D29" s="94"/>
      <c r="E29" s="41"/>
      <c r="F29" s="41"/>
      <c r="G29" s="41"/>
      <c r="H29" s="41"/>
      <c r="I29" s="61"/>
      <c r="J29" s="45"/>
      <c r="K29" s="51"/>
      <c r="L29" s="95"/>
      <c r="M29" s="55"/>
    </row>
    <row r="30" spans="1:13" ht="15.75" x14ac:dyDescent="0.25">
      <c r="A30" s="24"/>
      <c r="B30" s="27" t="s">
        <v>57</v>
      </c>
      <c r="C30" s="87" t="s">
        <v>14</v>
      </c>
      <c r="D30" s="92" t="s">
        <v>325</v>
      </c>
      <c r="E30" s="6" t="s">
        <v>280</v>
      </c>
      <c r="F30" s="6" t="s">
        <v>65</v>
      </c>
      <c r="G30" s="6" t="s">
        <v>8</v>
      </c>
      <c r="H30" s="6" t="s">
        <v>432</v>
      </c>
      <c r="I30" s="60" t="str">
        <f t="shared" si="0"/>
        <v>PL</v>
      </c>
      <c r="J30" s="44">
        <f>COUNTIF('ALL '!$H$6:$H$2000,D30)</f>
        <v>33</v>
      </c>
      <c r="K30" s="50">
        <v>650000</v>
      </c>
      <c r="L30" s="93">
        <f t="shared" si="2"/>
        <v>21450000</v>
      </c>
      <c r="M30" s="55"/>
    </row>
    <row r="31" spans="1:13" ht="15.75" x14ac:dyDescent="0.25">
      <c r="A31" s="24"/>
      <c r="B31" s="27" t="s">
        <v>58</v>
      </c>
      <c r="C31" s="87" t="s">
        <v>13</v>
      </c>
      <c r="D31" s="92" t="s">
        <v>326</v>
      </c>
      <c r="E31" s="6" t="s">
        <v>435</v>
      </c>
      <c r="F31" s="6" t="s">
        <v>65</v>
      </c>
      <c r="G31" s="6" t="s">
        <v>1005</v>
      </c>
      <c r="H31" s="6" t="s">
        <v>432</v>
      </c>
      <c r="I31" s="60" t="str">
        <f t="shared" si="0"/>
        <v>PL</v>
      </c>
      <c r="J31" s="44">
        <f>COUNTIF('ALL '!$H$6:$H$2000,D31)</f>
        <v>18</v>
      </c>
      <c r="K31" s="50">
        <v>1200000</v>
      </c>
      <c r="L31" s="93">
        <f t="shared" si="2"/>
        <v>21600000</v>
      </c>
      <c r="M31" s="55"/>
    </row>
    <row r="32" spans="1:13" ht="15.75" x14ac:dyDescent="0.25">
      <c r="A32" s="24"/>
      <c r="B32" s="27" t="s">
        <v>59</v>
      </c>
      <c r="C32" s="87" t="s">
        <v>221</v>
      </c>
      <c r="D32" s="92" t="s">
        <v>327</v>
      </c>
      <c r="E32" s="6" t="s">
        <v>753</v>
      </c>
      <c r="F32" s="6" t="s">
        <v>65</v>
      </c>
      <c r="G32" s="6" t="s">
        <v>834</v>
      </c>
      <c r="H32" s="6" t="s">
        <v>432</v>
      </c>
      <c r="I32" s="60" t="str">
        <f t="shared" si="0"/>
        <v>PL</v>
      </c>
      <c r="J32" s="44">
        <f>COUNTIF('ALL '!$H$6:$H$2000,D32)</f>
        <v>7</v>
      </c>
      <c r="K32" s="50">
        <v>1400000</v>
      </c>
      <c r="L32" s="93">
        <f t="shared" si="2"/>
        <v>9800000</v>
      </c>
      <c r="M32" s="55"/>
    </row>
    <row r="33" spans="1:13" ht="15.75" x14ac:dyDescent="0.25">
      <c r="A33" s="24"/>
      <c r="B33" s="27" t="s">
        <v>60</v>
      </c>
      <c r="C33" s="87" t="s">
        <v>16</v>
      </c>
      <c r="D33" s="92" t="s">
        <v>328</v>
      </c>
      <c r="E33" s="6" t="s">
        <v>436</v>
      </c>
      <c r="F33" s="6" t="s">
        <v>65</v>
      </c>
      <c r="G33" s="6" t="s">
        <v>28</v>
      </c>
      <c r="H33" s="6" t="s">
        <v>432</v>
      </c>
      <c r="I33" s="60" t="str">
        <f t="shared" si="0"/>
        <v>PL</v>
      </c>
      <c r="J33" s="44">
        <f>COUNTIF('ALL '!$H$6:$H$2000,D33)</f>
        <v>14</v>
      </c>
      <c r="K33" s="50">
        <v>520000</v>
      </c>
      <c r="L33" s="93">
        <f t="shared" si="2"/>
        <v>7280000</v>
      </c>
      <c r="M33" s="55"/>
    </row>
    <row r="34" spans="1:13" ht="15.75" x14ac:dyDescent="0.25">
      <c r="A34" s="24"/>
      <c r="B34" s="27" t="s">
        <v>61</v>
      </c>
      <c r="C34" s="87" t="s">
        <v>222</v>
      </c>
      <c r="D34" s="92" t="s">
        <v>329</v>
      </c>
      <c r="E34" s="6" t="s">
        <v>281</v>
      </c>
      <c r="F34" s="6" t="s">
        <v>65</v>
      </c>
      <c r="G34" s="6" t="s">
        <v>17</v>
      </c>
      <c r="H34" s="6" t="s">
        <v>432</v>
      </c>
      <c r="I34" s="60" t="str">
        <f t="shared" si="0"/>
        <v>PL</v>
      </c>
      <c r="J34" s="44">
        <f>COUNTIF('ALL '!$H$6:$H$2000,D34)</f>
        <v>8</v>
      </c>
      <c r="K34" s="50">
        <v>1400000</v>
      </c>
      <c r="L34" s="93">
        <f t="shared" si="2"/>
        <v>11200000</v>
      </c>
      <c r="M34" s="55"/>
    </row>
    <row r="35" spans="1:13" ht="15.75" x14ac:dyDescent="0.25">
      <c r="A35" s="24"/>
      <c r="B35" s="27" t="s">
        <v>70</v>
      </c>
      <c r="C35" s="87" t="s">
        <v>2</v>
      </c>
      <c r="D35" s="92" t="s">
        <v>330</v>
      </c>
      <c r="E35" s="6" t="s">
        <v>280</v>
      </c>
      <c r="F35" s="6" t="s">
        <v>65</v>
      </c>
      <c r="G35" s="6" t="s">
        <v>19</v>
      </c>
      <c r="H35" s="6" t="s">
        <v>432</v>
      </c>
      <c r="I35" s="60" t="str">
        <f t="shared" si="0"/>
        <v>PL</v>
      </c>
      <c r="J35" s="44">
        <f>COUNTIF('ALL '!$H$6:$H$2000,D35)</f>
        <v>26</v>
      </c>
      <c r="K35" s="50">
        <v>700000</v>
      </c>
      <c r="L35" s="93">
        <f t="shared" si="2"/>
        <v>18200000</v>
      </c>
      <c r="M35" s="55"/>
    </row>
    <row r="36" spans="1:13" ht="15.75" x14ac:dyDescent="0.25">
      <c r="A36" s="24"/>
      <c r="B36" s="27" t="s">
        <v>71</v>
      </c>
      <c r="C36" s="87" t="s">
        <v>3</v>
      </c>
      <c r="D36" s="96" t="s">
        <v>331</v>
      </c>
      <c r="E36" s="66" t="s">
        <v>773</v>
      </c>
      <c r="F36" s="66" t="s">
        <v>65</v>
      </c>
      <c r="G36" s="66" t="s">
        <v>21</v>
      </c>
      <c r="H36" s="66" t="s">
        <v>772</v>
      </c>
      <c r="I36" s="68" t="str">
        <f t="shared" si="0"/>
        <v>PK</v>
      </c>
      <c r="J36" s="69">
        <f>COUNTIF('ALL '!$H$6:$H$2000,D36)</f>
        <v>64</v>
      </c>
      <c r="K36" s="70">
        <v>76000</v>
      </c>
      <c r="L36" s="97">
        <f t="shared" si="2"/>
        <v>4864000</v>
      </c>
      <c r="M36" s="55"/>
    </row>
    <row r="37" spans="1:13" ht="15.75" x14ac:dyDescent="0.25">
      <c r="A37" s="24"/>
      <c r="B37" s="27" t="s">
        <v>72</v>
      </c>
      <c r="C37" s="87" t="s">
        <v>4</v>
      </c>
      <c r="D37" s="92" t="s">
        <v>332</v>
      </c>
      <c r="E37" s="6" t="s">
        <v>937</v>
      </c>
      <c r="F37" s="6" t="s">
        <v>65</v>
      </c>
      <c r="G37" s="6" t="s">
        <v>1046</v>
      </c>
      <c r="H37" s="6" t="s">
        <v>432</v>
      </c>
      <c r="I37" s="60" t="str">
        <f t="shared" si="0"/>
        <v>PL</v>
      </c>
      <c r="J37" s="44">
        <f>COUNTIF('ALL '!$H$6:$H$2000,D37)</f>
        <v>0</v>
      </c>
      <c r="K37" s="50">
        <v>987000</v>
      </c>
      <c r="L37" s="93">
        <f t="shared" si="2"/>
        <v>0</v>
      </c>
      <c r="M37" s="55"/>
    </row>
    <row r="38" spans="1:13" ht="15.75" x14ac:dyDescent="0.25">
      <c r="A38" s="24"/>
      <c r="B38" s="27" t="s">
        <v>73</v>
      </c>
      <c r="C38" s="87" t="s">
        <v>5</v>
      </c>
      <c r="D38" s="92" t="s">
        <v>333</v>
      </c>
      <c r="E38" s="6" t="s">
        <v>280</v>
      </c>
      <c r="F38" s="6" t="s">
        <v>65</v>
      </c>
      <c r="G38" s="6" t="s">
        <v>23</v>
      </c>
      <c r="H38" s="6" t="s">
        <v>432</v>
      </c>
      <c r="I38" s="60" t="str">
        <f t="shared" si="0"/>
        <v>PL</v>
      </c>
      <c r="J38" s="44">
        <f>COUNTIF('ALL '!$H$6:$H$2000,D38)</f>
        <v>19</v>
      </c>
      <c r="K38" s="50">
        <v>320000</v>
      </c>
      <c r="L38" s="93">
        <f t="shared" si="2"/>
        <v>6080000</v>
      </c>
      <c r="M38" s="55"/>
    </row>
    <row r="39" spans="1:13" ht="15.75" x14ac:dyDescent="0.25">
      <c r="A39" s="24"/>
      <c r="B39" s="27" t="s">
        <v>74</v>
      </c>
      <c r="C39" s="87" t="s">
        <v>27</v>
      </c>
      <c r="D39" s="92" t="s">
        <v>298</v>
      </c>
      <c r="E39" s="6" t="s">
        <v>282</v>
      </c>
      <c r="F39" s="6" t="s">
        <v>65</v>
      </c>
      <c r="G39" s="6" t="s">
        <v>26</v>
      </c>
      <c r="H39" s="6" t="s">
        <v>432</v>
      </c>
      <c r="I39" s="60" t="str">
        <f t="shared" si="0"/>
        <v>PL</v>
      </c>
      <c r="J39" s="44">
        <f>COUNTIF('ALL '!$H$6:$H$2000,D39)</f>
        <v>6</v>
      </c>
      <c r="K39" s="50">
        <v>400000</v>
      </c>
      <c r="L39" s="93">
        <f t="shared" si="2"/>
        <v>2400000</v>
      </c>
      <c r="M39" s="55"/>
    </row>
    <row r="40" spans="1:13" ht="15.75" x14ac:dyDescent="0.25">
      <c r="A40" s="24"/>
      <c r="B40" s="27" t="s">
        <v>75</v>
      </c>
      <c r="C40" s="87" t="s">
        <v>195</v>
      </c>
      <c r="D40" s="92" t="s">
        <v>299</v>
      </c>
      <c r="E40" s="6" t="s">
        <v>283</v>
      </c>
      <c r="F40" s="6" t="s">
        <v>65</v>
      </c>
      <c r="G40" s="6" t="s">
        <v>835</v>
      </c>
      <c r="H40" s="6" t="s">
        <v>432</v>
      </c>
      <c r="I40" s="60" t="str">
        <f t="shared" si="0"/>
        <v>PL</v>
      </c>
      <c r="J40" s="44">
        <f>COUNTIF('ALL '!$H$6:$H$2000,D40)</f>
        <v>2</v>
      </c>
      <c r="K40" s="50">
        <v>1200000</v>
      </c>
      <c r="L40" s="93">
        <f t="shared" si="2"/>
        <v>2400000</v>
      </c>
      <c r="M40" s="55"/>
    </row>
    <row r="41" spans="1:13" ht="15.75" x14ac:dyDescent="0.25">
      <c r="A41" s="24"/>
      <c r="B41" s="27" t="s">
        <v>76</v>
      </c>
      <c r="C41" s="87" t="s">
        <v>219</v>
      </c>
      <c r="D41" s="92" t="s">
        <v>300</v>
      </c>
      <c r="E41" s="6" t="s">
        <v>256</v>
      </c>
      <c r="F41" s="6" t="s">
        <v>65</v>
      </c>
      <c r="G41" s="6" t="s">
        <v>837</v>
      </c>
      <c r="H41" s="6" t="s">
        <v>432</v>
      </c>
      <c r="I41" s="60" t="str">
        <f t="shared" si="0"/>
        <v>PL</v>
      </c>
      <c r="J41" s="44">
        <f>COUNTIF('ALL '!$H$6:$H$2000,D41)</f>
        <v>2</v>
      </c>
      <c r="K41" s="50">
        <v>200000</v>
      </c>
      <c r="L41" s="93">
        <f t="shared" si="2"/>
        <v>400000</v>
      </c>
      <c r="M41" s="55"/>
    </row>
    <row r="42" spans="1:13" ht="15.75" x14ac:dyDescent="0.25">
      <c r="A42" s="24"/>
      <c r="B42" s="27" t="s">
        <v>77</v>
      </c>
      <c r="C42" s="87"/>
      <c r="D42" s="92" t="s">
        <v>301</v>
      </c>
      <c r="E42" s="6" t="s">
        <v>269</v>
      </c>
      <c r="F42" s="6" t="s">
        <v>65</v>
      </c>
      <c r="G42" s="6" t="s">
        <v>842</v>
      </c>
      <c r="H42" s="6" t="s">
        <v>432</v>
      </c>
      <c r="I42" s="60" t="str">
        <f t="shared" si="0"/>
        <v>PL</v>
      </c>
      <c r="J42" s="44">
        <f>COUNTIF('ALL '!$H$6:$H$2000,D42)</f>
        <v>21</v>
      </c>
      <c r="K42" s="50">
        <v>230000</v>
      </c>
      <c r="L42" s="93">
        <f t="shared" si="2"/>
        <v>4830000</v>
      </c>
      <c r="M42" s="55"/>
    </row>
    <row r="43" spans="1:13" ht="15.75" x14ac:dyDescent="0.25">
      <c r="A43" s="24"/>
      <c r="B43" s="27" t="s">
        <v>78</v>
      </c>
      <c r="C43" s="87"/>
      <c r="D43" s="96" t="s">
        <v>376</v>
      </c>
      <c r="E43" s="66" t="s">
        <v>206</v>
      </c>
      <c r="F43" s="66" t="s">
        <v>65</v>
      </c>
      <c r="G43" s="66" t="s">
        <v>836</v>
      </c>
      <c r="H43" s="66" t="s">
        <v>772</v>
      </c>
      <c r="I43" s="68" t="str">
        <f t="shared" si="0"/>
        <v>PK</v>
      </c>
      <c r="J43" s="69">
        <f>COUNTIF('ALL '!$H$6:$H$2000,D43)</f>
        <v>1</v>
      </c>
      <c r="K43" s="70">
        <v>220000</v>
      </c>
      <c r="L43" s="97">
        <f t="shared" si="2"/>
        <v>220000</v>
      </c>
      <c r="M43" s="55"/>
    </row>
    <row r="44" spans="1:13" ht="3" customHeight="1" x14ac:dyDescent="0.25">
      <c r="A44" s="24"/>
      <c r="B44" s="27"/>
      <c r="C44" s="87"/>
      <c r="D44" s="94"/>
      <c r="E44" s="41"/>
      <c r="F44" s="41"/>
      <c r="G44" s="41"/>
      <c r="H44" s="41"/>
      <c r="I44" s="61"/>
      <c r="J44" s="45"/>
      <c r="K44" s="51"/>
      <c r="L44" s="95"/>
      <c r="M44" s="55"/>
    </row>
    <row r="45" spans="1:13" ht="15.75" x14ac:dyDescent="0.25">
      <c r="A45" s="24"/>
      <c r="B45" s="27" t="s">
        <v>79</v>
      </c>
      <c r="C45" s="87" t="s">
        <v>248</v>
      </c>
      <c r="D45" s="92" t="s">
        <v>341</v>
      </c>
      <c r="E45" s="6" t="s">
        <v>231</v>
      </c>
      <c r="F45" s="6" t="s">
        <v>199</v>
      </c>
      <c r="G45" s="6" t="s">
        <v>839</v>
      </c>
      <c r="H45" s="6" t="s">
        <v>432</v>
      </c>
      <c r="I45" s="60" t="str">
        <f t="shared" si="0"/>
        <v>PL</v>
      </c>
      <c r="J45" s="44">
        <f>COUNTIF('ALL '!$H$6:$H$2000,D45)</f>
        <v>29</v>
      </c>
      <c r="K45" s="50">
        <v>650000</v>
      </c>
      <c r="L45" s="93">
        <f t="shared" si="2"/>
        <v>18850000</v>
      </c>
      <c r="M45" s="55"/>
    </row>
    <row r="46" spans="1:13" ht="15.75" x14ac:dyDescent="0.25">
      <c r="A46" s="24"/>
      <c r="B46" s="27" t="s">
        <v>80</v>
      </c>
      <c r="C46" s="87" t="s">
        <v>196</v>
      </c>
      <c r="D46" s="92" t="s">
        <v>342</v>
      </c>
      <c r="E46" s="6" t="s">
        <v>201</v>
      </c>
      <c r="F46" s="6" t="s">
        <v>199</v>
      </c>
      <c r="G46" s="6" t="s">
        <v>843</v>
      </c>
      <c r="H46" s="6" t="s">
        <v>432</v>
      </c>
      <c r="I46" s="60" t="str">
        <f t="shared" si="0"/>
        <v>PL</v>
      </c>
      <c r="J46" s="44">
        <f>COUNTIF('ALL '!$H$6:$H$2000,D46)</f>
        <v>1</v>
      </c>
      <c r="K46" s="50">
        <v>1600000</v>
      </c>
      <c r="L46" s="93">
        <f t="shared" si="2"/>
        <v>1600000</v>
      </c>
      <c r="M46" s="55"/>
    </row>
    <row r="47" spans="1:13" ht="15.75" x14ac:dyDescent="0.25">
      <c r="A47" s="24"/>
      <c r="B47" s="27" t="s">
        <v>81</v>
      </c>
      <c r="C47" s="87" t="s">
        <v>234</v>
      </c>
      <c r="D47" s="96" t="s">
        <v>343</v>
      </c>
      <c r="E47" s="66" t="s">
        <v>253</v>
      </c>
      <c r="F47" s="66" t="s">
        <v>199</v>
      </c>
      <c r="G47" s="66" t="s">
        <v>852</v>
      </c>
      <c r="H47" s="66" t="s">
        <v>772</v>
      </c>
      <c r="I47" s="68" t="str">
        <f t="shared" si="0"/>
        <v>PK</v>
      </c>
      <c r="J47" s="69">
        <f>COUNTIF('ALL '!$H$6:$H$2000,D47)</f>
        <v>1</v>
      </c>
      <c r="K47" s="70">
        <v>450000</v>
      </c>
      <c r="L47" s="97">
        <f t="shared" si="2"/>
        <v>450000</v>
      </c>
      <c r="M47" s="55"/>
    </row>
    <row r="48" spans="1:13" ht="14.25" customHeight="1" x14ac:dyDescent="0.25">
      <c r="A48" s="24"/>
      <c r="B48" s="27" t="s">
        <v>82</v>
      </c>
      <c r="C48" s="87" t="s">
        <v>235</v>
      </c>
      <c r="D48" s="96" t="s">
        <v>344</v>
      </c>
      <c r="E48" s="66" t="s">
        <v>236</v>
      </c>
      <c r="F48" s="66" t="s">
        <v>199</v>
      </c>
      <c r="G48" s="66" t="s">
        <v>853</v>
      </c>
      <c r="H48" s="66" t="s">
        <v>772</v>
      </c>
      <c r="I48" s="68" t="str">
        <f t="shared" si="0"/>
        <v>PK</v>
      </c>
      <c r="J48" s="69">
        <f>COUNTIF('ALL '!$H$6:$H$2000,D48)</f>
        <v>1</v>
      </c>
      <c r="K48" s="70">
        <v>200000</v>
      </c>
      <c r="L48" s="97">
        <f t="shared" si="2"/>
        <v>200000</v>
      </c>
      <c r="M48" s="55"/>
    </row>
    <row r="49" spans="1:13" ht="15.75" x14ac:dyDescent="0.25">
      <c r="A49" s="24"/>
      <c r="B49" s="27" t="s">
        <v>83</v>
      </c>
      <c r="C49" s="87" t="s">
        <v>239</v>
      </c>
      <c r="D49" s="96" t="s">
        <v>345</v>
      </c>
      <c r="E49" s="66" t="s">
        <v>240</v>
      </c>
      <c r="F49" s="66" t="s">
        <v>199</v>
      </c>
      <c r="G49" s="66" t="s">
        <v>808</v>
      </c>
      <c r="H49" s="66" t="s">
        <v>772</v>
      </c>
      <c r="I49" s="68" t="str">
        <f t="shared" si="0"/>
        <v>PK</v>
      </c>
      <c r="J49" s="69">
        <f>COUNTIF('ALL '!$H$6:$H$2000,D49)</f>
        <v>0</v>
      </c>
      <c r="K49" s="70">
        <v>250000</v>
      </c>
      <c r="L49" s="97">
        <f t="shared" si="2"/>
        <v>0</v>
      </c>
      <c r="M49" s="55"/>
    </row>
    <row r="50" spans="1:13" ht="15.75" x14ac:dyDescent="0.25">
      <c r="A50" s="24"/>
      <c r="B50" s="27" t="s">
        <v>84</v>
      </c>
      <c r="C50" s="87" t="s">
        <v>252</v>
      </c>
      <c r="D50" s="92" t="s">
        <v>346</v>
      </c>
      <c r="E50" s="6" t="s">
        <v>249</v>
      </c>
      <c r="F50" s="6" t="s">
        <v>199</v>
      </c>
      <c r="G50" s="6" t="s">
        <v>810</v>
      </c>
      <c r="H50" s="6" t="s">
        <v>432</v>
      </c>
      <c r="I50" s="60" t="str">
        <f t="shared" si="0"/>
        <v>PL</v>
      </c>
      <c r="J50" s="44">
        <f>COUNTIF('ALL '!$H$6:$H$2000,D50)</f>
        <v>1</v>
      </c>
      <c r="K50" s="50">
        <v>1650000</v>
      </c>
      <c r="L50" s="93">
        <f t="shared" si="2"/>
        <v>1650000</v>
      </c>
      <c r="M50" s="55"/>
    </row>
    <row r="51" spans="1:13" ht="15.75" x14ac:dyDescent="0.25">
      <c r="A51" s="24"/>
      <c r="B51" s="27" t="s">
        <v>85</v>
      </c>
      <c r="C51" s="87" t="s">
        <v>217</v>
      </c>
      <c r="D51" s="92" t="s">
        <v>347</v>
      </c>
      <c r="E51" s="6" t="s">
        <v>254</v>
      </c>
      <c r="F51" s="6" t="s">
        <v>199</v>
      </c>
      <c r="G51" s="6" t="s">
        <v>872</v>
      </c>
      <c r="H51" s="6" t="s">
        <v>432</v>
      </c>
      <c r="I51" s="60" t="str">
        <f t="shared" si="0"/>
        <v>PL</v>
      </c>
      <c r="J51" s="44">
        <f>COUNTIF('ALL '!$H$6:$H$2000,D51)</f>
        <v>0</v>
      </c>
      <c r="K51" s="50">
        <v>2900000</v>
      </c>
      <c r="L51" s="93">
        <f t="shared" si="2"/>
        <v>0</v>
      </c>
      <c r="M51" s="55"/>
    </row>
    <row r="52" spans="1:13" ht="15.75" x14ac:dyDescent="0.25">
      <c r="A52" s="24"/>
      <c r="B52" s="27" t="s">
        <v>86</v>
      </c>
      <c r="C52" s="87" t="s">
        <v>218</v>
      </c>
      <c r="D52" s="92" t="s">
        <v>348</v>
      </c>
      <c r="E52" s="6" t="s">
        <v>255</v>
      </c>
      <c r="F52" s="6" t="s">
        <v>199</v>
      </c>
      <c r="G52" s="6" t="s">
        <v>864</v>
      </c>
      <c r="H52" s="6" t="s">
        <v>432</v>
      </c>
      <c r="I52" s="20" t="str">
        <f t="shared" si="0"/>
        <v>PL</v>
      </c>
      <c r="J52" s="67">
        <f>COUNTIF('ALL '!$H$6:$H$2000,D52)</f>
        <v>1</v>
      </c>
      <c r="K52" s="50">
        <v>1800000</v>
      </c>
      <c r="L52" s="93">
        <f t="shared" si="2"/>
        <v>1800000</v>
      </c>
      <c r="M52" s="55"/>
    </row>
    <row r="53" spans="1:13" ht="15.75" x14ac:dyDescent="0.25">
      <c r="A53" s="24"/>
      <c r="B53" s="27" t="s">
        <v>87</v>
      </c>
      <c r="C53" s="87"/>
      <c r="D53" s="92" t="s">
        <v>349</v>
      </c>
      <c r="E53" s="6" t="s">
        <v>262</v>
      </c>
      <c r="F53" s="6" t="s">
        <v>199</v>
      </c>
      <c r="G53" s="6" t="s">
        <v>873</v>
      </c>
      <c r="H53" s="6" t="s">
        <v>432</v>
      </c>
      <c r="I53" s="60" t="str">
        <f t="shared" si="0"/>
        <v>PL</v>
      </c>
      <c r="J53" s="44">
        <f>COUNTIF('ALL '!$H$6:$H$2000,D53)</f>
        <v>1</v>
      </c>
      <c r="K53" s="50">
        <v>3900000</v>
      </c>
      <c r="L53" s="93">
        <f t="shared" si="2"/>
        <v>3900000</v>
      </c>
      <c r="M53" s="55"/>
    </row>
    <row r="54" spans="1:13" ht="15.75" x14ac:dyDescent="0.25">
      <c r="A54" s="24"/>
      <c r="B54" s="27" t="s">
        <v>88</v>
      </c>
      <c r="C54" s="87"/>
      <c r="D54" s="92" t="s">
        <v>302</v>
      </c>
      <c r="E54" s="6" t="s">
        <v>448</v>
      </c>
      <c r="F54" s="6" t="s">
        <v>199</v>
      </c>
      <c r="G54" s="6" t="s">
        <v>866</v>
      </c>
      <c r="H54" s="6" t="s">
        <v>432</v>
      </c>
      <c r="I54" s="60" t="str">
        <f t="shared" si="0"/>
        <v>PL</v>
      </c>
      <c r="J54" s="44">
        <f>COUNTIF('ALL '!$H$6:$H$2000,D54)</f>
        <v>42</v>
      </c>
      <c r="K54" s="50">
        <v>2750000</v>
      </c>
      <c r="L54" s="93">
        <f t="shared" si="2"/>
        <v>115500000</v>
      </c>
      <c r="M54" s="55"/>
    </row>
    <row r="55" spans="1:13" ht="15.75" x14ac:dyDescent="0.25">
      <c r="A55" s="24"/>
      <c r="B55" s="27" t="s">
        <v>89</v>
      </c>
      <c r="C55" s="87"/>
      <c r="D55" s="92" t="s">
        <v>303</v>
      </c>
      <c r="E55" s="6" t="s">
        <v>273</v>
      </c>
      <c r="F55" s="6" t="s">
        <v>199</v>
      </c>
      <c r="G55" s="6" t="s">
        <v>273</v>
      </c>
      <c r="H55" s="6" t="s">
        <v>432</v>
      </c>
      <c r="I55" s="60" t="str">
        <f t="shared" si="0"/>
        <v>PL</v>
      </c>
      <c r="J55" s="44">
        <f>COUNTIF('ALL '!$H$6:$H$2000,D55)</f>
        <v>1</v>
      </c>
      <c r="K55" s="50">
        <v>3500000</v>
      </c>
      <c r="L55" s="93">
        <f t="shared" si="2"/>
        <v>3500000</v>
      </c>
      <c r="M55" s="55"/>
    </row>
    <row r="56" spans="1:13" ht="15.75" x14ac:dyDescent="0.25">
      <c r="A56" s="24"/>
      <c r="B56" s="27" t="s">
        <v>90</v>
      </c>
      <c r="C56" s="87"/>
      <c r="D56" s="92" t="s">
        <v>304</v>
      </c>
      <c r="E56" s="6" t="s">
        <v>272</v>
      </c>
      <c r="F56" s="6" t="s">
        <v>199</v>
      </c>
      <c r="G56" s="6" t="s">
        <v>272</v>
      </c>
      <c r="H56" s="6" t="s">
        <v>432</v>
      </c>
      <c r="I56" s="60" t="str">
        <f t="shared" si="0"/>
        <v>PL</v>
      </c>
      <c r="J56" s="44">
        <f>COUNTIF('ALL '!$H$6:$H$2000,D56)</f>
        <v>1</v>
      </c>
      <c r="K56" s="50">
        <v>7600000</v>
      </c>
      <c r="L56" s="93">
        <f t="shared" si="2"/>
        <v>7600000</v>
      </c>
      <c r="M56" s="55"/>
    </row>
    <row r="57" spans="1:13" ht="15.75" x14ac:dyDescent="0.25">
      <c r="A57" s="24"/>
      <c r="B57" s="27" t="s">
        <v>91</v>
      </c>
      <c r="C57" s="87"/>
      <c r="D57" s="92" t="s">
        <v>305</v>
      </c>
      <c r="E57" s="6" t="s">
        <v>274</v>
      </c>
      <c r="F57" s="6" t="s">
        <v>199</v>
      </c>
      <c r="G57" s="6" t="s">
        <v>274</v>
      </c>
      <c r="H57" s="6" t="s">
        <v>432</v>
      </c>
      <c r="I57" s="60" t="str">
        <f t="shared" si="0"/>
        <v>PL</v>
      </c>
      <c r="J57" s="44">
        <f>COUNTIF('ALL '!$H$6:$H$2000,D57)</f>
        <v>6</v>
      </c>
      <c r="K57" s="50">
        <v>5500000</v>
      </c>
      <c r="L57" s="93">
        <f t="shared" si="2"/>
        <v>33000000</v>
      </c>
      <c r="M57" s="55"/>
    </row>
    <row r="58" spans="1:13" ht="15.75" x14ac:dyDescent="0.25">
      <c r="A58" s="24"/>
      <c r="B58" s="27" t="s">
        <v>92</v>
      </c>
      <c r="C58" s="87"/>
      <c r="D58" s="92" t="s">
        <v>306</v>
      </c>
      <c r="E58" s="6" t="s">
        <v>277</v>
      </c>
      <c r="F58" s="6" t="s">
        <v>199</v>
      </c>
      <c r="G58" s="6" t="s">
        <v>277</v>
      </c>
      <c r="H58" s="6" t="s">
        <v>432</v>
      </c>
      <c r="I58" s="60" t="str">
        <f t="shared" si="0"/>
        <v>PL</v>
      </c>
      <c r="J58" s="44">
        <f>COUNTIF('ALL '!$H$6:$H$2000,D58)</f>
        <v>2</v>
      </c>
      <c r="K58" s="50">
        <v>4200000</v>
      </c>
      <c r="L58" s="93">
        <f t="shared" si="2"/>
        <v>8400000</v>
      </c>
      <c r="M58" s="55"/>
    </row>
    <row r="59" spans="1:13" ht="15.75" x14ac:dyDescent="0.25">
      <c r="A59" s="24"/>
      <c r="B59" s="27" t="s">
        <v>93</v>
      </c>
      <c r="C59" s="87"/>
      <c r="D59" s="92" t="s">
        <v>453</v>
      </c>
      <c r="E59" s="6" t="s">
        <v>451</v>
      </c>
      <c r="F59" s="6" t="s">
        <v>199</v>
      </c>
      <c r="G59" s="6" t="s">
        <v>859</v>
      </c>
      <c r="H59" s="6" t="s">
        <v>432</v>
      </c>
      <c r="I59" s="60" t="str">
        <f t="shared" si="0"/>
        <v>PL</v>
      </c>
      <c r="J59" s="44">
        <f>COUNTIF('ALL '!$H$6:$H$2000,D59)</f>
        <v>1</v>
      </c>
      <c r="K59" s="50">
        <v>2200000</v>
      </c>
      <c r="L59" s="93">
        <f t="shared" si="2"/>
        <v>2200000</v>
      </c>
      <c r="M59" s="55"/>
    </row>
    <row r="60" spans="1:13" ht="15.75" x14ac:dyDescent="0.25">
      <c r="A60" s="24"/>
      <c r="B60" s="27" t="s">
        <v>94</v>
      </c>
      <c r="C60" s="87"/>
      <c r="D60" s="92" t="s">
        <v>454</v>
      </c>
      <c r="E60" s="6" t="s">
        <v>452</v>
      </c>
      <c r="F60" s="6" t="s">
        <v>199</v>
      </c>
      <c r="G60" s="6" t="s">
        <v>860</v>
      </c>
      <c r="H60" s="6" t="s">
        <v>432</v>
      </c>
      <c r="I60" s="60" t="str">
        <f t="shared" si="0"/>
        <v>PL</v>
      </c>
      <c r="J60" s="44">
        <f>COUNTIF('ALL '!$H$6:$H$2000,D60)</f>
        <v>1</v>
      </c>
      <c r="K60" s="50">
        <v>2900000</v>
      </c>
      <c r="L60" s="93">
        <f t="shared" si="2"/>
        <v>2900000</v>
      </c>
      <c r="M60" s="55"/>
    </row>
    <row r="61" spans="1:13" ht="15.75" x14ac:dyDescent="0.25">
      <c r="A61" s="24"/>
      <c r="B61" s="27" t="s">
        <v>95</v>
      </c>
      <c r="C61" s="87"/>
      <c r="D61" s="92" t="s">
        <v>455</v>
      </c>
      <c r="E61" s="6" t="s">
        <v>862</v>
      </c>
      <c r="F61" s="6" t="s">
        <v>199</v>
      </c>
      <c r="G61" s="6" t="s">
        <v>863</v>
      </c>
      <c r="H61" s="6" t="s">
        <v>432</v>
      </c>
      <c r="I61" s="60" t="str">
        <f t="shared" si="0"/>
        <v>PL</v>
      </c>
      <c r="J61" s="44">
        <f>COUNTIF('ALL '!$H$6:$H$2000,D61)</f>
        <v>1</v>
      </c>
      <c r="K61" s="50">
        <v>1900000</v>
      </c>
      <c r="L61" s="93">
        <f t="shared" si="2"/>
        <v>1900000</v>
      </c>
      <c r="M61" s="55"/>
    </row>
    <row r="62" spans="1:13" ht="15.75" x14ac:dyDescent="0.25">
      <c r="A62" s="24"/>
      <c r="B62" s="27" t="s">
        <v>96</v>
      </c>
      <c r="C62" s="87"/>
      <c r="D62" s="92" t="s">
        <v>814</v>
      </c>
      <c r="E62" s="6" t="s">
        <v>855</v>
      </c>
      <c r="F62" s="6" t="s">
        <v>199</v>
      </c>
      <c r="G62" s="6" t="s">
        <v>882</v>
      </c>
      <c r="H62" s="6" t="s">
        <v>432</v>
      </c>
      <c r="I62" s="60" t="str">
        <f t="shared" si="0"/>
        <v>PL</v>
      </c>
      <c r="J62" s="44">
        <f>COUNTIF('ALL '!$H$6:$H$2000,D62)</f>
        <v>52</v>
      </c>
      <c r="K62" s="50">
        <v>1600000</v>
      </c>
      <c r="L62" s="93">
        <f t="shared" si="2"/>
        <v>83200000</v>
      </c>
      <c r="M62" s="55"/>
    </row>
    <row r="63" spans="1:13" ht="15.75" x14ac:dyDescent="0.25">
      <c r="A63" s="24"/>
      <c r="B63" s="27" t="s">
        <v>97</v>
      </c>
      <c r="C63" s="87"/>
      <c r="D63" s="92" t="s">
        <v>815</v>
      </c>
      <c r="E63" s="6" t="s">
        <v>856</v>
      </c>
      <c r="F63" s="6" t="s">
        <v>199</v>
      </c>
      <c r="G63" s="6" t="s">
        <v>883</v>
      </c>
      <c r="H63" s="6" t="s">
        <v>432</v>
      </c>
      <c r="I63" s="60" t="str">
        <f t="shared" si="0"/>
        <v>PL</v>
      </c>
      <c r="J63" s="44">
        <f>COUNTIF('ALL '!$H$6:$H$2000,D63)</f>
        <v>52</v>
      </c>
      <c r="K63" s="50">
        <v>2300000</v>
      </c>
      <c r="L63" s="93">
        <f t="shared" si="2"/>
        <v>119600000</v>
      </c>
      <c r="M63" s="55"/>
    </row>
    <row r="64" spans="1:13" ht="15.75" x14ac:dyDescent="0.25">
      <c r="A64" s="24"/>
      <c r="B64" s="27"/>
      <c r="C64" s="87"/>
      <c r="D64" s="92" t="s">
        <v>928</v>
      </c>
      <c r="E64" s="6" t="s">
        <v>960</v>
      </c>
      <c r="F64" s="6" t="s">
        <v>199</v>
      </c>
      <c r="G64" s="6" t="s">
        <v>1004</v>
      </c>
      <c r="H64" s="6" t="s">
        <v>432</v>
      </c>
      <c r="I64" s="60" t="str">
        <f t="shared" si="0"/>
        <v>PL</v>
      </c>
      <c r="J64" s="44">
        <f>COUNTIF('ALL '!$H$6:$H$2000,D64)</f>
        <v>1</v>
      </c>
      <c r="K64" s="50">
        <v>5980000</v>
      </c>
      <c r="L64" s="93">
        <f t="shared" si="2"/>
        <v>5980000</v>
      </c>
      <c r="M64" s="55"/>
    </row>
    <row r="65" spans="1:15" ht="15.75" x14ac:dyDescent="0.25">
      <c r="A65" s="24"/>
      <c r="B65" s="27"/>
      <c r="C65" s="87"/>
      <c r="D65" s="92" t="s">
        <v>929</v>
      </c>
      <c r="E65" s="6" t="s">
        <v>961</v>
      </c>
      <c r="F65" s="6" t="s">
        <v>199</v>
      </c>
      <c r="G65" s="6" t="s">
        <v>933</v>
      </c>
      <c r="H65" s="6" t="s">
        <v>432</v>
      </c>
      <c r="I65" s="60" t="str">
        <f t="shared" si="0"/>
        <v>PL</v>
      </c>
      <c r="J65" s="44">
        <f>COUNTIF('ALL '!$H$6:$H$2000,D65)</f>
        <v>0</v>
      </c>
      <c r="K65" s="50">
        <v>1400000</v>
      </c>
      <c r="L65" s="93">
        <f t="shared" si="2"/>
        <v>0</v>
      </c>
      <c r="M65" s="55"/>
    </row>
    <row r="66" spans="1:15" ht="15.75" x14ac:dyDescent="0.25">
      <c r="A66" s="24"/>
      <c r="B66" s="27"/>
      <c r="C66" s="87"/>
      <c r="D66" s="92" t="s">
        <v>930</v>
      </c>
      <c r="E66" s="6" t="s">
        <v>947</v>
      </c>
      <c r="F66" s="6" t="s">
        <v>199</v>
      </c>
      <c r="G66" s="6" t="s">
        <v>950</v>
      </c>
      <c r="H66" s="6" t="s">
        <v>432</v>
      </c>
      <c r="I66" s="60" t="str">
        <f t="shared" si="0"/>
        <v>PL</v>
      </c>
      <c r="J66" s="44">
        <f>COUNTIF('ALL '!$H$6:$H$2000,D66)</f>
        <v>0</v>
      </c>
      <c r="K66" s="50">
        <v>1300000</v>
      </c>
      <c r="L66" s="93">
        <f t="shared" si="2"/>
        <v>0</v>
      </c>
      <c r="M66" s="55"/>
    </row>
    <row r="67" spans="1:15" ht="15.75" x14ac:dyDescent="0.25">
      <c r="A67" s="24"/>
      <c r="B67" s="27"/>
      <c r="C67" s="87"/>
      <c r="D67" s="92" t="s">
        <v>931</v>
      </c>
      <c r="E67" s="6" t="s">
        <v>948</v>
      </c>
      <c r="F67" s="6" t="s">
        <v>199</v>
      </c>
      <c r="G67" s="6" t="s">
        <v>951</v>
      </c>
      <c r="H67" s="6" t="s">
        <v>432</v>
      </c>
      <c r="I67" s="60" t="str">
        <f t="shared" si="0"/>
        <v>PL</v>
      </c>
      <c r="J67" s="44">
        <f>COUNTIF('ALL '!$H$6:$H$2000,D67)</f>
        <v>0</v>
      </c>
      <c r="K67" s="50">
        <v>1465000</v>
      </c>
      <c r="L67" s="93">
        <f t="shared" si="2"/>
        <v>0</v>
      </c>
      <c r="M67" s="55"/>
    </row>
    <row r="68" spans="1:15" ht="15.75" x14ac:dyDescent="0.25">
      <c r="A68" s="24"/>
      <c r="B68" s="27"/>
      <c r="C68" s="87"/>
      <c r="D68" s="92" t="s">
        <v>959</v>
      </c>
      <c r="E68" s="6" t="s">
        <v>949</v>
      </c>
      <c r="F68" s="6" t="s">
        <v>199</v>
      </c>
      <c r="G68" s="6" t="s">
        <v>952</v>
      </c>
      <c r="H68" s="6" t="s">
        <v>432</v>
      </c>
      <c r="I68" s="60" t="str">
        <f t="shared" si="0"/>
        <v>PL</v>
      </c>
      <c r="J68" s="44">
        <f>COUNTIF('ALL '!$H$6:$H$2000,D68)</f>
        <v>0</v>
      </c>
      <c r="K68" s="50">
        <v>1600000</v>
      </c>
      <c r="L68" s="93">
        <f t="shared" si="2"/>
        <v>0</v>
      </c>
      <c r="M68" s="55"/>
    </row>
    <row r="69" spans="1:15" ht="15.75" x14ac:dyDescent="0.25">
      <c r="A69" s="24"/>
      <c r="B69" s="27"/>
      <c r="C69" s="87"/>
      <c r="D69" s="92" t="s">
        <v>956</v>
      </c>
      <c r="E69" s="6" t="s">
        <v>962</v>
      </c>
      <c r="F69" s="6" t="s">
        <v>199</v>
      </c>
      <c r="G69" s="6" t="s">
        <v>933</v>
      </c>
      <c r="H69" s="6" t="s">
        <v>432</v>
      </c>
      <c r="I69" s="60" t="str">
        <f>VLOOKUP(H69,$N$5:$O$6,2,0)</f>
        <v>PL</v>
      </c>
      <c r="J69" s="44">
        <f>COUNTIF('ALL '!$H$6:$H$2000,D69)</f>
        <v>0</v>
      </c>
      <c r="K69" s="50">
        <v>1100000</v>
      </c>
      <c r="L69" s="93">
        <f t="shared" si="2"/>
        <v>0</v>
      </c>
      <c r="M69" s="55"/>
    </row>
    <row r="70" spans="1:15" ht="4.5" customHeight="1" x14ac:dyDescent="0.25">
      <c r="A70" s="24"/>
      <c r="B70" s="27"/>
      <c r="C70" s="87"/>
      <c r="D70" s="94"/>
      <c r="E70" s="41"/>
      <c r="F70" s="41"/>
      <c r="G70" s="41"/>
      <c r="H70" s="41"/>
      <c r="I70" s="61"/>
      <c r="J70" s="45"/>
      <c r="K70" s="51"/>
      <c r="L70" s="95"/>
      <c r="M70" s="55"/>
    </row>
    <row r="71" spans="1:15" ht="15.75" x14ac:dyDescent="0.25">
      <c r="A71" s="24"/>
      <c r="B71" s="27" t="s">
        <v>99</v>
      </c>
      <c r="C71" s="87" t="s">
        <v>29</v>
      </c>
      <c r="D71" s="92" t="s">
        <v>350</v>
      </c>
      <c r="E71" s="6" t="s">
        <v>442</v>
      </c>
      <c r="F71" s="6" t="s">
        <v>226</v>
      </c>
      <c r="G71" s="6" t="s">
        <v>901</v>
      </c>
      <c r="H71" s="6" t="s">
        <v>432</v>
      </c>
      <c r="I71" s="60" t="str">
        <f t="shared" ref="I71:I112" si="3">VLOOKUP(H71,$N$5:$O$6,2,0)</f>
        <v>PL</v>
      </c>
      <c r="J71" s="44">
        <f>COUNTIF('ALL '!$H$6:$H$2000,D71)</f>
        <v>44</v>
      </c>
      <c r="K71" s="50">
        <v>1500000</v>
      </c>
      <c r="L71" s="93">
        <f t="shared" si="2"/>
        <v>66000000</v>
      </c>
      <c r="M71" s="55"/>
    </row>
    <row r="72" spans="1:15" ht="15.75" x14ac:dyDescent="0.25">
      <c r="A72" s="24"/>
      <c r="B72" s="27" t="s">
        <v>100</v>
      </c>
      <c r="C72" s="87" t="s">
        <v>30</v>
      </c>
      <c r="D72" s="92" t="s">
        <v>351</v>
      </c>
      <c r="E72" s="6" t="s">
        <v>443</v>
      </c>
      <c r="F72" s="6" t="s">
        <v>226</v>
      </c>
      <c r="G72" s="6" t="s">
        <v>900</v>
      </c>
      <c r="H72" s="6" t="s">
        <v>432</v>
      </c>
      <c r="I72" s="60" t="str">
        <f t="shared" si="3"/>
        <v>PL</v>
      </c>
      <c r="J72" s="44">
        <f>COUNTIF('ALL '!$H$6:$H$2000,D72)</f>
        <v>27</v>
      </c>
      <c r="K72" s="50">
        <v>2100000</v>
      </c>
      <c r="L72" s="93">
        <f t="shared" si="2"/>
        <v>56700000</v>
      </c>
      <c r="M72" s="55"/>
    </row>
    <row r="73" spans="1:15" ht="15.75" x14ac:dyDescent="0.25">
      <c r="A73" s="24"/>
      <c r="B73" s="27" t="s">
        <v>101</v>
      </c>
      <c r="C73" s="87" t="s">
        <v>210</v>
      </c>
      <c r="D73" s="92" t="s">
        <v>352</v>
      </c>
      <c r="E73" s="6" t="s">
        <v>374</v>
      </c>
      <c r="F73" s="6" t="s">
        <v>226</v>
      </c>
      <c r="G73" s="6" t="s">
        <v>902</v>
      </c>
      <c r="H73" s="6" t="s">
        <v>432</v>
      </c>
      <c r="I73" s="60" t="str">
        <f t="shared" si="3"/>
        <v>PL</v>
      </c>
      <c r="J73" s="44">
        <f>COUNTIF('ALL '!$H$6:$H$2000,D73)</f>
        <v>3</v>
      </c>
      <c r="K73" s="50">
        <v>1100000</v>
      </c>
      <c r="L73" s="93">
        <f t="shared" si="2"/>
        <v>3300000</v>
      </c>
      <c r="M73" s="55"/>
    </row>
    <row r="74" spans="1:15" ht="15.75" x14ac:dyDescent="0.25">
      <c r="A74" s="24"/>
      <c r="B74" s="27" t="s">
        <v>102</v>
      </c>
      <c r="C74" s="87" t="s">
        <v>225</v>
      </c>
      <c r="D74" s="92" t="s">
        <v>353</v>
      </c>
      <c r="E74" s="6" t="s">
        <v>375</v>
      </c>
      <c r="F74" s="6" t="s">
        <v>226</v>
      </c>
      <c r="G74" s="6" t="s">
        <v>903</v>
      </c>
      <c r="H74" s="6" t="s">
        <v>432</v>
      </c>
      <c r="I74" s="60" t="str">
        <f t="shared" si="3"/>
        <v>PL</v>
      </c>
      <c r="J74" s="44">
        <f>COUNTIF('ALL '!$H$6:$H$2000,D74)</f>
        <v>1</v>
      </c>
      <c r="K74" s="50">
        <v>1300000</v>
      </c>
      <c r="L74" s="93">
        <f t="shared" si="2"/>
        <v>1300000</v>
      </c>
      <c r="M74" s="55"/>
    </row>
    <row r="75" spans="1:15" ht="15.75" x14ac:dyDescent="0.25">
      <c r="A75" s="24"/>
      <c r="B75" s="27" t="s">
        <v>103</v>
      </c>
      <c r="C75" s="87" t="s">
        <v>284</v>
      </c>
      <c r="D75" s="92" t="s">
        <v>354</v>
      </c>
      <c r="E75" s="6" t="s">
        <v>368</v>
      </c>
      <c r="F75" s="6" t="s">
        <v>226</v>
      </c>
      <c r="G75" s="6" t="s">
        <v>381</v>
      </c>
      <c r="H75" s="6" t="s">
        <v>432</v>
      </c>
      <c r="I75" s="60" t="str">
        <f t="shared" si="3"/>
        <v>PL</v>
      </c>
      <c r="J75" s="44">
        <f>COUNTIF('ALL '!$H$6:$H$2000,D75)</f>
        <v>10</v>
      </c>
      <c r="K75" s="50">
        <v>1100000</v>
      </c>
      <c r="L75" s="93">
        <f t="shared" si="2"/>
        <v>11000000</v>
      </c>
      <c r="M75" s="55"/>
    </row>
    <row r="76" spans="1:15" ht="15.75" x14ac:dyDescent="0.25">
      <c r="A76" s="24"/>
      <c r="B76" s="27" t="s">
        <v>104</v>
      </c>
      <c r="C76" s="87" t="s">
        <v>285</v>
      </c>
      <c r="D76" s="92" t="s">
        <v>355</v>
      </c>
      <c r="E76" s="6" t="s">
        <v>369</v>
      </c>
      <c r="F76" s="6" t="s">
        <v>226</v>
      </c>
      <c r="G76" s="6" t="s">
        <v>382</v>
      </c>
      <c r="H76" s="6" t="s">
        <v>432</v>
      </c>
      <c r="I76" s="60" t="str">
        <f t="shared" si="3"/>
        <v>PL</v>
      </c>
      <c r="J76" s="44">
        <f>COUNTIF('ALL '!$H$6:$H$2000,D76)</f>
        <v>10</v>
      </c>
      <c r="K76" s="50">
        <v>1100000</v>
      </c>
      <c r="L76" s="93">
        <f t="shared" si="2"/>
        <v>11000000</v>
      </c>
      <c r="M76" s="55"/>
    </row>
    <row r="77" spans="1:15" ht="15.75" x14ac:dyDescent="0.25">
      <c r="A77" s="24"/>
      <c r="B77" s="27" t="s">
        <v>244</v>
      </c>
      <c r="C77" s="87" t="s">
        <v>286</v>
      </c>
      <c r="D77" s="92" t="s">
        <v>356</v>
      </c>
      <c r="E77" s="6" t="s">
        <v>259</v>
      </c>
      <c r="F77" s="6" t="s">
        <v>64</v>
      </c>
      <c r="G77" s="6" t="s">
        <v>9</v>
      </c>
      <c r="H77" s="6" t="s">
        <v>432</v>
      </c>
      <c r="I77" s="60" t="str">
        <f t="shared" si="3"/>
        <v>PL</v>
      </c>
      <c r="J77" s="44">
        <f>COUNTIF('ALL '!$H$6:$H$2000,D77)</f>
        <v>0</v>
      </c>
      <c r="K77" s="50">
        <v>0</v>
      </c>
      <c r="L77" s="93">
        <f t="shared" si="2"/>
        <v>0</v>
      </c>
      <c r="M77" s="55"/>
    </row>
    <row r="78" spans="1:15" ht="15.75" x14ac:dyDescent="0.25">
      <c r="A78" s="24"/>
      <c r="B78" s="27" t="s">
        <v>245</v>
      </c>
      <c r="C78" s="87" t="s">
        <v>287</v>
      </c>
      <c r="D78" s="92" t="s">
        <v>357</v>
      </c>
      <c r="E78" s="6" t="s">
        <v>257</v>
      </c>
      <c r="F78" s="6" t="s">
        <v>64</v>
      </c>
      <c r="G78" s="6" t="s">
        <v>911</v>
      </c>
      <c r="H78" s="6" t="s">
        <v>432</v>
      </c>
      <c r="I78" s="60" t="str">
        <f t="shared" si="3"/>
        <v>PL</v>
      </c>
      <c r="J78" s="44">
        <f>COUNTIF('ALL '!$H$6:$H$2000,D78)</f>
        <v>1</v>
      </c>
      <c r="K78" s="50">
        <v>450000</v>
      </c>
      <c r="L78" s="93">
        <f t="shared" si="2"/>
        <v>450000</v>
      </c>
      <c r="M78" s="55"/>
    </row>
    <row r="79" spans="1:15" ht="15.75" x14ac:dyDescent="0.25">
      <c r="A79" s="24"/>
      <c r="B79" s="27" t="s">
        <v>246</v>
      </c>
      <c r="C79" s="87" t="s">
        <v>288</v>
      </c>
      <c r="D79" s="92" t="s">
        <v>358</v>
      </c>
      <c r="E79" s="6" t="s">
        <v>264</v>
      </c>
      <c r="F79" s="6" t="s">
        <v>64</v>
      </c>
      <c r="G79" s="6" t="s">
        <v>1012</v>
      </c>
      <c r="H79" s="6" t="s">
        <v>432</v>
      </c>
      <c r="I79" s="60" t="str">
        <f t="shared" si="3"/>
        <v>PL</v>
      </c>
      <c r="J79" s="44">
        <f>COUNTIF('ALL '!$H$6:$H$2000,D79)</f>
        <v>1</v>
      </c>
      <c r="K79" s="50">
        <v>1300000</v>
      </c>
      <c r="L79" s="93">
        <f t="shared" si="2"/>
        <v>1300000</v>
      </c>
      <c r="M79" s="55"/>
      <c r="O79" t="s">
        <v>216</v>
      </c>
    </row>
    <row r="80" spans="1:15" ht="15.75" x14ac:dyDescent="0.25">
      <c r="A80" s="24"/>
      <c r="B80" s="27" t="s">
        <v>247</v>
      </c>
      <c r="C80" s="87" t="s">
        <v>289</v>
      </c>
      <c r="D80" s="92" t="s">
        <v>307</v>
      </c>
      <c r="E80" s="6" t="s">
        <v>271</v>
      </c>
      <c r="F80" s="6" t="s">
        <v>64</v>
      </c>
      <c r="G80" s="6" t="s">
        <v>9</v>
      </c>
      <c r="H80" s="6" t="s">
        <v>432</v>
      </c>
      <c r="I80" s="60" t="str">
        <f t="shared" si="3"/>
        <v>PL</v>
      </c>
      <c r="J80" s="44">
        <f>COUNTIF('ALL '!$H$6:$H$2000,D80)</f>
        <v>0</v>
      </c>
      <c r="K80" s="50">
        <v>0</v>
      </c>
      <c r="L80" s="93">
        <f t="shared" si="2"/>
        <v>0</v>
      </c>
      <c r="M80" s="55"/>
    </row>
    <row r="81" spans="1:13" ht="15.75" x14ac:dyDescent="0.25">
      <c r="A81" s="24"/>
      <c r="B81" s="27" t="s">
        <v>775</v>
      </c>
      <c r="C81" s="87" t="s">
        <v>290</v>
      </c>
      <c r="D81" s="92" t="s">
        <v>308</v>
      </c>
      <c r="E81" s="6" t="s">
        <v>260</v>
      </c>
      <c r="F81" s="6" t="s">
        <v>64</v>
      </c>
      <c r="G81" s="6" t="s">
        <v>916</v>
      </c>
      <c r="H81" s="6" t="s">
        <v>432</v>
      </c>
      <c r="I81" s="60" t="str">
        <f t="shared" si="3"/>
        <v>PL</v>
      </c>
      <c r="J81" s="44">
        <f>COUNTIF('ALL '!$H$6:$H$2000,D81)</f>
        <v>3</v>
      </c>
      <c r="K81" s="50">
        <v>2300000</v>
      </c>
      <c r="L81" s="93">
        <f t="shared" ref="L81:L115" si="4">K81*J81</f>
        <v>6900000</v>
      </c>
      <c r="M81" s="55"/>
    </row>
    <row r="82" spans="1:13" ht="15.75" x14ac:dyDescent="0.25">
      <c r="A82" s="24"/>
      <c r="B82" s="27" t="s">
        <v>776</v>
      </c>
      <c r="C82" s="87" t="s">
        <v>291</v>
      </c>
      <c r="D82" s="92" t="s">
        <v>309</v>
      </c>
      <c r="E82" s="6" t="s">
        <v>364</v>
      </c>
      <c r="F82" s="6" t="s">
        <v>64</v>
      </c>
      <c r="G82" s="6" t="s">
        <v>915</v>
      </c>
      <c r="H82" s="6" t="s">
        <v>432</v>
      </c>
      <c r="I82" s="60" t="str">
        <f t="shared" si="3"/>
        <v>PL</v>
      </c>
      <c r="J82" s="44">
        <f>COUNTIF('ALL '!$H$6:$H$2000,D82)</f>
        <v>2</v>
      </c>
      <c r="K82" s="50">
        <v>2400000</v>
      </c>
      <c r="L82" s="93">
        <f t="shared" si="4"/>
        <v>4800000</v>
      </c>
      <c r="M82" s="55"/>
    </row>
    <row r="83" spans="1:13" ht="15.75" x14ac:dyDescent="0.25">
      <c r="A83" s="24"/>
      <c r="B83" s="27" t="s">
        <v>777</v>
      </c>
      <c r="C83" s="87" t="s">
        <v>292</v>
      </c>
      <c r="D83" s="92" t="s">
        <v>310</v>
      </c>
      <c r="E83" s="6" t="s">
        <v>365</v>
      </c>
      <c r="F83" s="6" t="s">
        <v>64</v>
      </c>
      <c r="G83" s="6" t="s">
        <v>912</v>
      </c>
      <c r="H83" s="6" t="s">
        <v>432</v>
      </c>
      <c r="I83" s="60" t="str">
        <f t="shared" si="3"/>
        <v>PL</v>
      </c>
      <c r="J83" s="44">
        <f>COUNTIF('ALL '!$H$6:$H$2000,D83)</f>
        <v>1</v>
      </c>
      <c r="K83" s="50">
        <v>9530000</v>
      </c>
      <c r="L83" s="93">
        <f t="shared" si="4"/>
        <v>9530000</v>
      </c>
      <c r="M83" s="55"/>
    </row>
    <row r="84" spans="1:13" ht="15.75" x14ac:dyDescent="0.25">
      <c r="A84" s="24"/>
      <c r="B84" s="27" t="s">
        <v>778</v>
      </c>
      <c r="C84" s="87" t="s">
        <v>366</v>
      </c>
      <c r="D84" s="92" t="s">
        <v>367</v>
      </c>
      <c r="E84" s="6" t="s">
        <v>264</v>
      </c>
      <c r="F84" s="6" t="s">
        <v>64</v>
      </c>
      <c r="G84" s="6" t="s">
        <v>913</v>
      </c>
      <c r="H84" s="6" t="s">
        <v>432</v>
      </c>
      <c r="I84" s="60" t="str">
        <f t="shared" si="3"/>
        <v>PL</v>
      </c>
      <c r="J84" s="44">
        <f>COUNTIF('ALL '!$H$6:$H$2000,D84)</f>
        <v>1</v>
      </c>
      <c r="K84" s="50">
        <v>350000</v>
      </c>
      <c r="L84" s="93">
        <f t="shared" si="4"/>
        <v>350000</v>
      </c>
      <c r="M84" s="55"/>
    </row>
    <row r="85" spans="1:13" ht="15.75" x14ac:dyDescent="0.25">
      <c r="A85" s="24"/>
      <c r="B85" s="27" t="s">
        <v>779</v>
      </c>
      <c r="C85" s="87" t="s">
        <v>370</v>
      </c>
      <c r="D85" s="92" t="s">
        <v>371</v>
      </c>
      <c r="E85" s="6" t="s">
        <v>372</v>
      </c>
      <c r="F85" s="6" t="s">
        <v>64</v>
      </c>
      <c r="G85" s="6" t="s">
        <v>838</v>
      </c>
      <c r="H85" s="6" t="s">
        <v>432</v>
      </c>
      <c r="I85" s="60" t="str">
        <f t="shared" si="3"/>
        <v>PL</v>
      </c>
      <c r="J85" s="44">
        <f>COUNTIF('ALL '!$H$6:$H$2000,D85)</f>
        <v>1</v>
      </c>
      <c r="K85" s="50">
        <v>3400000</v>
      </c>
      <c r="L85" s="93">
        <f t="shared" si="4"/>
        <v>3400000</v>
      </c>
      <c r="M85" s="55"/>
    </row>
    <row r="86" spans="1:13" s="74" customFormat="1" ht="15.75" x14ac:dyDescent="0.25">
      <c r="A86" s="71"/>
      <c r="B86" s="72" t="s">
        <v>780</v>
      </c>
      <c r="C86" s="88"/>
      <c r="D86" s="96" t="s">
        <v>440</v>
      </c>
      <c r="E86" s="66" t="s">
        <v>1008</v>
      </c>
      <c r="F86" s="66" t="s">
        <v>64</v>
      </c>
      <c r="G86" s="66" t="s">
        <v>1009</v>
      </c>
      <c r="H86" s="66" t="s">
        <v>772</v>
      </c>
      <c r="I86" s="68" t="str">
        <f t="shared" si="3"/>
        <v>PK</v>
      </c>
      <c r="J86" s="69">
        <f>COUNTIF('ALL '!$H$6:$H$2000,D86)</f>
        <v>2</v>
      </c>
      <c r="K86" s="70">
        <v>650000</v>
      </c>
      <c r="L86" s="97">
        <f t="shared" si="4"/>
        <v>1300000</v>
      </c>
      <c r="M86" s="73"/>
    </row>
    <row r="87" spans="1:13" ht="15.75" x14ac:dyDescent="0.25">
      <c r="A87" s="24"/>
      <c r="B87" s="27" t="s">
        <v>781</v>
      </c>
      <c r="C87" s="87"/>
      <c r="D87" s="92" t="s">
        <v>444</v>
      </c>
      <c r="E87" s="6" t="s">
        <v>457</v>
      </c>
      <c r="F87" s="6" t="s">
        <v>64</v>
      </c>
      <c r="G87" s="6" t="s">
        <v>881</v>
      </c>
      <c r="H87" s="6" t="s">
        <v>432</v>
      </c>
      <c r="I87" s="60" t="str">
        <f t="shared" si="3"/>
        <v>PL</v>
      </c>
      <c r="J87" s="44">
        <f>COUNTIF('ALL '!$H$6:$H$2000,D87)</f>
        <v>5</v>
      </c>
      <c r="K87" s="50">
        <v>1250000</v>
      </c>
      <c r="L87" s="93">
        <f t="shared" si="4"/>
        <v>6250000</v>
      </c>
      <c r="M87" s="55"/>
    </row>
    <row r="88" spans="1:13" ht="15.75" x14ac:dyDescent="0.25">
      <c r="A88" s="24"/>
      <c r="B88" s="27" t="s">
        <v>782</v>
      </c>
      <c r="C88" s="87"/>
      <c r="D88" s="92" t="s">
        <v>445</v>
      </c>
      <c r="E88" s="6" t="s">
        <v>456</v>
      </c>
      <c r="F88" s="6" t="s">
        <v>64</v>
      </c>
      <c r="G88" s="6" t="s">
        <v>894</v>
      </c>
      <c r="H88" s="6" t="s">
        <v>432</v>
      </c>
      <c r="I88" s="60" t="str">
        <f t="shared" si="3"/>
        <v>PL</v>
      </c>
      <c r="J88" s="44">
        <f>COUNTIF('ALL '!$H$6:$H$2000,D88)</f>
        <v>1</v>
      </c>
      <c r="K88" s="50">
        <v>760000</v>
      </c>
      <c r="L88" s="93">
        <f t="shared" si="4"/>
        <v>760000</v>
      </c>
      <c r="M88" s="55"/>
    </row>
    <row r="89" spans="1:13" ht="15.75" x14ac:dyDescent="0.25">
      <c r="A89" s="24"/>
      <c r="B89" s="27" t="s">
        <v>783</v>
      </c>
      <c r="C89" s="87"/>
      <c r="D89" s="92" t="s">
        <v>906</v>
      </c>
      <c r="E89" s="6" t="s">
        <v>446</v>
      </c>
      <c r="F89" s="6" t="s">
        <v>64</v>
      </c>
      <c r="G89" s="6" t="s">
        <v>893</v>
      </c>
      <c r="H89" s="6" t="s">
        <v>432</v>
      </c>
      <c r="I89" s="60" t="str">
        <f t="shared" si="3"/>
        <v>PL</v>
      </c>
      <c r="J89" s="44">
        <f>COUNTIF('ALL '!$H$6:$H$2000,D89)</f>
        <v>0</v>
      </c>
      <c r="K89" s="50">
        <v>6500000</v>
      </c>
      <c r="L89" s="93">
        <f t="shared" si="4"/>
        <v>0</v>
      </c>
      <c r="M89" s="55"/>
    </row>
    <row r="90" spans="1:13" ht="15.75" x14ac:dyDescent="0.25">
      <c r="A90" s="24"/>
      <c r="B90" s="27"/>
      <c r="C90" s="87"/>
      <c r="D90" s="92" t="s">
        <v>907</v>
      </c>
      <c r="E90" s="6" t="s">
        <v>964</v>
      </c>
      <c r="F90" s="6" t="s">
        <v>64</v>
      </c>
      <c r="G90" s="6" t="s">
        <v>965</v>
      </c>
      <c r="H90" s="6" t="s">
        <v>432</v>
      </c>
      <c r="I90" s="60" t="str">
        <f t="shared" si="3"/>
        <v>PL</v>
      </c>
      <c r="J90" s="44">
        <f>COUNTIF('ALL '!$H$6:$H$2000,D90)</f>
        <v>0</v>
      </c>
      <c r="K90" s="50">
        <v>650000</v>
      </c>
      <c r="L90" s="93">
        <f t="shared" si="4"/>
        <v>0</v>
      </c>
      <c r="M90" s="55"/>
    </row>
    <row r="91" spans="1:13" ht="6" customHeight="1" x14ac:dyDescent="0.25">
      <c r="A91" s="24"/>
      <c r="B91" s="27"/>
      <c r="C91" s="87"/>
      <c r="D91" s="94"/>
      <c r="E91" s="41"/>
      <c r="F91" s="41"/>
      <c r="G91" s="41"/>
      <c r="H91" s="41"/>
      <c r="I91" s="61"/>
      <c r="J91" s="45"/>
      <c r="K91" s="51"/>
      <c r="L91" s="95"/>
      <c r="M91" s="55"/>
    </row>
    <row r="92" spans="1:13" ht="15.75" x14ac:dyDescent="0.25">
      <c r="A92" s="24"/>
      <c r="B92" s="27" t="s">
        <v>784</v>
      </c>
      <c r="C92" s="87" t="s">
        <v>209</v>
      </c>
      <c r="D92" s="96" t="s">
        <v>334</v>
      </c>
      <c r="E92" s="66" t="s">
        <v>238</v>
      </c>
      <c r="F92" s="66" t="s">
        <v>293</v>
      </c>
      <c r="G92" s="66" t="s">
        <v>886</v>
      </c>
      <c r="H92" s="66" t="s">
        <v>772</v>
      </c>
      <c r="I92" s="68" t="str">
        <f t="shared" si="3"/>
        <v>PK</v>
      </c>
      <c r="J92" s="69">
        <f>COUNTIF('ALL '!$H$6:$H$2000,D92)</f>
        <v>1</v>
      </c>
      <c r="K92" s="70">
        <v>2800000</v>
      </c>
      <c r="L92" s="97">
        <f t="shared" si="4"/>
        <v>2800000</v>
      </c>
      <c r="M92" s="55"/>
    </row>
    <row r="93" spans="1:13" ht="15.75" x14ac:dyDescent="0.25">
      <c r="A93" s="24"/>
      <c r="B93" s="27" t="s">
        <v>785</v>
      </c>
      <c r="C93" s="87" t="s">
        <v>237</v>
      </c>
      <c r="D93" s="96" t="s">
        <v>335</v>
      </c>
      <c r="E93" s="66" t="s">
        <v>208</v>
      </c>
      <c r="F93" s="66" t="s">
        <v>293</v>
      </c>
      <c r="G93" s="66" t="s">
        <v>880</v>
      </c>
      <c r="H93" s="66" t="s">
        <v>772</v>
      </c>
      <c r="I93" s="68" t="str">
        <f t="shared" si="3"/>
        <v>PK</v>
      </c>
      <c r="J93" s="69">
        <f>COUNTIF('ALL '!$H$6:$H$2000,D93)</f>
        <v>5</v>
      </c>
      <c r="K93" s="70">
        <v>600000</v>
      </c>
      <c r="L93" s="97">
        <f t="shared" si="4"/>
        <v>3000000</v>
      </c>
      <c r="M93" s="55"/>
    </row>
    <row r="94" spans="1:13" ht="15.75" x14ac:dyDescent="0.25">
      <c r="A94" s="24"/>
      <c r="B94" s="27" t="s">
        <v>786</v>
      </c>
      <c r="C94" s="87" t="s">
        <v>232</v>
      </c>
      <c r="D94" s="96" t="s">
        <v>336</v>
      </c>
      <c r="E94" s="66" t="s">
        <v>200</v>
      </c>
      <c r="F94" s="66" t="s">
        <v>293</v>
      </c>
      <c r="G94" s="66" t="s">
        <v>870</v>
      </c>
      <c r="H94" s="66" t="s">
        <v>772</v>
      </c>
      <c r="I94" s="68" t="str">
        <f t="shared" si="3"/>
        <v>PK</v>
      </c>
      <c r="J94" s="69">
        <f>COUNTIF('ALL '!$H$6:$H$2000,D94)</f>
        <v>2</v>
      </c>
      <c r="K94" s="70">
        <v>1760000</v>
      </c>
      <c r="L94" s="97">
        <f t="shared" si="4"/>
        <v>3520000</v>
      </c>
      <c r="M94" s="55"/>
    </row>
    <row r="95" spans="1:13" ht="15.75" x14ac:dyDescent="0.25">
      <c r="A95" s="24"/>
      <c r="B95" s="27" t="s">
        <v>787</v>
      </c>
      <c r="C95" s="87" t="s">
        <v>197</v>
      </c>
      <c r="D95" s="96" t="s">
        <v>337</v>
      </c>
      <c r="E95" s="66" t="s">
        <v>233</v>
      </c>
      <c r="F95" s="66" t="s">
        <v>293</v>
      </c>
      <c r="G95" s="66" t="s">
        <v>879</v>
      </c>
      <c r="H95" s="66" t="s">
        <v>772</v>
      </c>
      <c r="I95" s="68" t="str">
        <f t="shared" si="3"/>
        <v>PK</v>
      </c>
      <c r="J95" s="69">
        <f>COUNTIF('ALL '!$H$6:$H$2000,D95)</f>
        <v>1</v>
      </c>
      <c r="K95" s="70">
        <v>150000</v>
      </c>
      <c r="L95" s="97">
        <f t="shared" si="4"/>
        <v>150000</v>
      </c>
      <c r="M95" s="55"/>
    </row>
    <row r="96" spans="1:13" ht="15.75" x14ac:dyDescent="0.25">
      <c r="A96" s="24"/>
      <c r="B96" s="27" t="s">
        <v>877</v>
      </c>
      <c r="C96" s="87" t="s">
        <v>68</v>
      </c>
      <c r="D96" s="96" t="s">
        <v>338</v>
      </c>
      <c r="E96" s="66" t="s">
        <v>66</v>
      </c>
      <c r="F96" s="66" t="s">
        <v>293</v>
      </c>
      <c r="G96" s="66" t="s">
        <v>876</v>
      </c>
      <c r="H96" s="66" t="s">
        <v>772</v>
      </c>
      <c r="I96" s="68" t="str">
        <f t="shared" si="3"/>
        <v>PK</v>
      </c>
      <c r="J96" s="69">
        <f>COUNTIF('ALL '!$H$6:$H$2000,D96)</f>
        <v>1</v>
      </c>
      <c r="K96" s="70">
        <v>2100000</v>
      </c>
      <c r="L96" s="97">
        <f t="shared" si="4"/>
        <v>2100000</v>
      </c>
      <c r="M96" s="55"/>
    </row>
    <row r="97" spans="1:13" ht="15.75" x14ac:dyDescent="0.25">
      <c r="A97" s="24"/>
      <c r="B97" s="27" t="s">
        <v>878</v>
      </c>
      <c r="C97" s="87"/>
      <c r="D97" s="96" t="s">
        <v>339</v>
      </c>
      <c r="E97" s="66" t="s">
        <v>230</v>
      </c>
      <c r="F97" s="66" t="s">
        <v>293</v>
      </c>
      <c r="G97" s="66" t="s">
        <v>875</v>
      </c>
      <c r="H97" s="66" t="s">
        <v>772</v>
      </c>
      <c r="I97" s="68" t="str">
        <f t="shared" si="3"/>
        <v>PK</v>
      </c>
      <c r="J97" s="69">
        <f>COUNTIF('ALL '!$H$6:$H$2000,D97)</f>
        <v>1</v>
      </c>
      <c r="K97" s="70">
        <v>2000000</v>
      </c>
      <c r="L97" s="97">
        <f t="shared" si="4"/>
        <v>2000000</v>
      </c>
      <c r="M97" s="55"/>
    </row>
    <row r="98" spans="1:13" ht="15.75" x14ac:dyDescent="0.25">
      <c r="A98" s="24"/>
      <c r="B98" s="27" t="s">
        <v>895</v>
      </c>
      <c r="C98" s="87"/>
      <c r="D98" s="92" t="s">
        <v>340</v>
      </c>
      <c r="E98" s="6" t="s">
        <v>377</v>
      </c>
      <c r="F98" s="6" t="s">
        <v>293</v>
      </c>
      <c r="G98" s="6" t="s">
        <v>874</v>
      </c>
      <c r="H98" s="6" t="s">
        <v>432</v>
      </c>
      <c r="I98" s="60" t="str">
        <f t="shared" si="3"/>
        <v>PL</v>
      </c>
      <c r="J98" s="44">
        <f>COUNTIF('ALL '!$H$6:$H$2000,D98)</f>
        <v>1</v>
      </c>
      <c r="K98" s="50">
        <v>24000000</v>
      </c>
      <c r="L98" s="93">
        <f t="shared" si="4"/>
        <v>24000000</v>
      </c>
      <c r="M98" s="55"/>
    </row>
    <row r="99" spans="1:13" ht="15.75" x14ac:dyDescent="0.25">
      <c r="A99" s="24"/>
      <c r="B99" s="27" t="s">
        <v>896</v>
      </c>
      <c r="C99" s="89"/>
      <c r="D99" s="98" t="s">
        <v>854</v>
      </c>
      <c r="E99" s="75" t="s">
        <v>858</v>
      </c>
      <c r="F99" s="66" t="s">
        <v>293</v>
      </c>
      <c r="G99" s="75" t="s">
        <v>885</v>
      </c>
      <c r="H99" s="66" t="s">
        <v>772</v>
      </c>
      <c r="I99" s="68" t="str">
        <f t="shared" si="3"/>
        <v>PK</v>
      </c>
      <c r="J99" s="69">
        <f>COUNTIF('ALL '!$H$6:$H$2000,D99)</f>
        <v>2</v>
      </c>
      <c r="K99" s="76">
        <v>250000</v>
      </c>
      <c r="L99" s="97">
        <f t="shared" si="4"/>
        <v>500000</v>
      </c>
      <c r="M99" s="56"/>
    </row>
    <row r="100" spans="1:13" ht="15.75" x14ac:dyDescent="0.25">
      <c r="A100" s="24"/>
      <c r="B100" s="27" t="s">
        <v>920</v>
      </c>
      <c r="C100" s="89"/>
      <c r="D100" s="98" t="s">
        <v>823</v>
      </c>
      <c r="E100" s="75" t="s">
        <v>857</v>
      </c>
      <c r="F100" s="75" t="s">
        <v>293</v>
      </c>
      <c r="G100" s="75" t="s">
        <v>892</v>
      </c>
      <c r="H100" s="66" t="s">
        <v>772</v>
      </c>
      <c r="I100" s="68" t="str">
        <f t="shared" si="3"/>
        <v>PK</v>
      </c>
      <c r="J100" s="69">
        <f>COUNTIF('ALL '!$H$6:$H$2000,D100)</f>
        <v>0</v>
      </c>
      <c r="K100" s="76">
        <v>245000</v>
      </c>
      <c r="L100" s="97">
        <f t="shared" si="4"/>
        <v>0</v>
      </c>
      <c r="M100" s="56"/>
    </row>
    <row r="101" spans="1:13" ht="15.75" x14ac:dyDescent="0.25">
      <c r="A101" s="24"/>
      <c r="B101" s="27"/>
      <c r="C101" s="89"/>
      <c r="D101" s="98" t="s">
        <v>967</v>
      </c>
      <c r="E101" s="75" t="s">
        <v>968</v>
      </c>
      <c r="F101" s="75" t="s">
        <v>293</v>
      </c>
      <c r="G101" s="75" t="s">
        <v>966</v>
      </c>
      <c r="H101" s="66" t="s">
        <v>772</v>
      </c>
      <c r="I101" s="68" t="str">
        <f t="shared" si="3"/>
        <v>PK</v>
      </c>
      <c r="J101" s="69">
        <f>COUNTIF('ALL '!$H$6:$H$2000,D101)</f>
        <v>0</v>
      </c>
      <c r="K101" s="76">
        <v>6400000</v>
      </c>
      <c r="L101" s="97">
        <f t="shared" si="4"/>
        <v>0</v>
      </c>
      <c r="M101" s="56"/>
    </row>
    <row r="102" spans="1:13" ht="15.75" x14ac:dyDescent="0.25">
      <c r="A102" s="24"/>
      <c r="B102" s="27"/>
      <c r="C102" s="89"/>
      <c r="D102" s="98" t="s">
        <v>969</v>
      </c>
      <c r="E102" s="75" t="s">
        <v>971</v>
      </c>
      <c r="F102" s="75" t="s">
        <v>293</v>
      </c>
      <c r="G102" s="75" t="s">
        <v>970</v>
      </c>
      <c r="H102" s="66" t="s">
        <v>772</v>
      </c>
      <c r="I102" s="68" t="str">
        <f t="shared" si="3"/>
        <v>PK</v>
      </c>
      <c r="J102" s="69">
        <f>COUNTIF('ALL '!$H$6:$H$2000,D102)</f>
        <v>0</v>
      </c>
      <c r="K102" s="76">
        <v>675000</v>
      </c>
      <c r="L102" s="97">
        <f t="shared" si="4"/>
        <v>0</v>
      </c>
      <c r="M102" s="56"/>
    </row>
    <row r="103" spans="1:13" ht="15.75" x14ac:dyDescent="0.25">
      <c r="A103" s="24"/>
      <c r="B103" s="27"/>
      <c r="C103" s="89"/>
      <c r="D103" s="98" t="s">
        <v>824</v>
      </c>
      <c r="E103" s="75" t="s">
        <v>968</v>
      </c>
      <c r="F103" s="75" t="s">
        <v>293</v>
      </c>
      <c r="G103" s="75" t="s">
        <v>973</v>
      </c>
      <c r="H103" s="66" t="s">
        <v>772</v>
      </c>
      <c r="I103" s="68" t="str">
        <f t="shared" si="3"/>
        <v>PK</v>
      </c>
      <c r="J103" s="69">
        <f>COUNTIF('ALL '!$H$6:$H$2000,D103)</f>
        <v>1</v>
      </c>
      <c r="K103" s="76">
        <v>5500000</v>
      </c>
      <c r="L103" s="97">
        <f t="shared" si="4"/>
        <v>5500000</v>
      </c>
      <c r="M103" s="56"/>
    </row>
    <row r="104" spans="1:13" ht="15.75" x14ac:dyDescent="0.25">
      <c r="A104" s="24"/>
      <c r="B104" s="27"/>
      <c r="C104" s="89"/>
      <c r="D104" s="98" t="s">
        <v>1014</v>
      </c>
      <c r="E104" s="75" t="s">
        <v>1025</v>
      </c>
      <c r="F104" s="75" t="s">
        <v>293</v>
      </c>
      <c r="G104" s="75" t="s">
        <v>1019</v>
      </c>
      <c r="H104" s="66" t="s">
        <v>772</v>
      </c>
      <c r="I104" s="68" t="str">
        <f t="shared" si="3"/>
        <v>PK</v>
      </c>
      <c r="J104" s="69">
        <f>COUNTIF('ALL '!$H$6:$H$2000,D104)</f>
        <v>21</v>
      </c>
      <c r="K104" s="76">
        <v>300000</v>
      </c>
      <c r="L104" s="97">
        <f t="shared" si="4"/>
        <v>6300000</v>
      </c>
      <c r="M104" s="56"/>
    </row>
    <row r="105" spans="1:13" ht="15.75" x14ac:dyDescent="0.25">
      <c r="A105" s="24"/>
      <c r="B105" s="27"/>
      <c r="C105" s="89"/>
      <c r="D105" s="98" t="s">
        <v>1015</v>
      </c>
      <c r="E105" s="75" t="s">
        <v>2085</v>
      </c>
      <c r="F105" s="75" t="s">
        <v>293</v>
      </c>
      <c r="G105" s="75" t="s">
        <v>2086</v>
      </c>
      <c r="H105" s="66" t="s">
        <v>772</v>
      </c>
      <c r="I105" s="68" t="str">
        <f t="shared" si="3"/>
        <v>PK</v>
      </c>
      <c r="J105" s="69">
        <v>1</v>
      </c>
      <c r="K105" s="76"/>
      <c r="L105" s="97"/>
      <c r="M105" s="56"/>
    </row>
    <row r="106" spans="1:13" ht="4.5" customHeight="1" x14ac:dyDescent="0.25">
      <c r="A106" s="24"/>
      <c r="B106" s="27"/>
      <c r="C106" s="89"/>
      <c r="D106" s="99"/>
      <c r="E106" s="42"/>
      <c r="F106" s="42"/>
      <c r="G106" s="42"/>
      <c r="H106" s="41"/>
      <c r="I106" s="61"/>
      <c r="J106" s="45"/>
      <c r="K106" s="53"/>
      <c r="L106" s="100"/>
      <c r="M106" s="56"/>
    </row>
    <row r="107" spans="1:13" ht="15.75" x14ac:dyDescent="0.25">
      <c r="A107" s="24"/>
      <c r="B107" s="27" t="s">
        <v>921</v>
      </c>
      <c r="C107" s="87" t="s">
        <v>212</v>
      </c>
      <c r="D107" s="92" t="s">
        <v>359</v>
      </c>
      <c r="E107" s="6" t="s">
        <v>379</v>
      </c>
      <c r="F107" s="6" t="s">
        <v>241</v>
      </c>
      <c r="G107" s="6" t="s">
        <v>800</v>
      </c>
      <c r="H107" s="6" t="s">
        <v>432</v>
      </c>
      <c r="I107" s="60" t="str">
        <f t="shared" si="3"/>
        <v>PL</v>
      </c>
      <c r="J107" s="44">
        <f>COUNTIF('ALL '!$H$6:$H$2000,D107)</f>
        <v>2</v>
      </c>
      <c r="K107" s="50">
        <v>1150000</v>
      </c>
      <c r="L107" s="93">
        <f t="shared" si="4"/>
        <v>2300000</v>
      </c>
      <c r="M107" s="55"/>
    </row>
    <row r="108" spans="1:13" ht="15.75" x14ac:dyDescent="0.25">
      <c r="A108" s="24"/>
      <c r="B108" s="27" t="s">
        <v>922</v>
      </c>
      <c r="C108" s="87"/>
      <c r="D108" s="92" t="s">
        <v>360</v>
      </c>
      <c r="E108" s="6" t="s">
        <v>380</v>
      </c>
      <c r="F108" s="6" t="s">
        <v>241</v>
      </c>
      <c r="G108" s="6" t="s">
        <v>891</v>
      </c>
      <c r="H108" s="6" t="s">
        <v>432</v>
      </c>
      <c r="I108" s="60" t="str">
        <f t="shared" si="3"/>
        <v>PL</v>
      </c>
      <c r="J108" s="44">
        <f>COUNTIF('ALL '!$H$6:$H$2000,D108)</f>
        <v>1</v>
      </c>
      <c r="K108" s="50">
        <v>1400000</v>
      </c>
      <c r="L108" s="93">
        <f t="shared" si="4"/>
        <v>1400000</v>
      </c>
      <c r="M108" s="55"/>
    </row>
    <row r="109" spans="1:13" ht="15.75" x14ac:dyDescent="0.25">
      <c r="A109" s="24"/>
      <c r="B109" s="27" t="s">
        <v>925</v>
      </c>
      <c r="C109" s="87" t="s">
        <v>220</v>
      </c>
      <c r="D109" s="92" t="s">
        <v>361</v>
      </c>
      <c r="E109" s="6" t="s">
        <v>378</v>
      </c>
      <c r="F109" s="6" t="s">
        <v>241</v>
      </c>
      <c r="G109" s="6" t="s">
        <v>954</v>
      </c>
      <c r="H109" s="6" t="s">
        <v>432</v>
      </c>
      <c r="I109" s="60" t="str">
        <f t="shared" si="3"/>
        <v>PL</v>
      </c>
      <c r="J109" s="44">
        <f>COUNTIF('ALL '!$H$6:$H$2000,D109)</f>
        <v>3</v>
      </c>
      <c r="K109" s="50">
        <v>8000000</v>
      </c>
      <c r="L109" s="93">
        <f t="shared" si="4"/>
        <v>24000000</v>
      </c>
      <c r="M109" s="55"/>
    </row>
    <row r="110" spans="1:13" ht="15.75" x14ac:dyDescent="0.25">
      <c r="A110" s="24"/>
      <c r="B110" s="27" t="s">
        <v>927</v>
      </c>
      <c r="C110" s="87"/>
      <c r="D110" s="92" t="s">
        <v>362</v>
      </c>
      <c r="E110" s="6" t="s">
        <v>261</v>
      </c>
      <c r="F110" s="6" t="s">
        <v>241</v>
      </c>
      <c r="G110" s="6" t="s">
        <v>840</v>
      </c>
      <c r="H110" s="6" t="s">
        <v>432</v>
      </c>
      <c r="I110" s="60" t="str">
        <f t="shared" si="3"/>
        <v>PL</v>
      </c>
      <c r="J110" s="44">
        <f>COUNTIF('ALL '!$H$6:$H$2000,D110)</f>
        <v>2</v>
      </c>
      <c r="K110" s="50">
        <v>6500000</v>
      </c>
      <c r="L110" s="93">
        <f t="shared" si="4"/>
        <v>13000000</v>
      </c>
      <c r="M110" s="55"/>
    </row>
    <row r="111" spans="1:13" ht="15.75" x14ac:dyDescent="0.25">
      <c r="A111" s="24"/>
      <c r="B111" s="27" t="s">
        <v>932</v>
      </c>
      <c r="C111" s="87"/>
      <c r="D111" s="92" t="s">
        <v>363</v>
      </c>
      <c r="E111" s="6" t="s">
        <v>438</v>
      </c>
      <c r="F111" s="6" t="s">
        <v>241</v>
      </c>
      <c r="G111" s="6" t="s">
        <v>1035</v>
      </c>
      <c r="H111" s="6" t="s">
        <v>432</v>
      </c>
      <c r="I111" s="60" t="str">
        <f t="shared" si="3"/>
        <v>PL</v>
      </c>
      <c r="J111" s="44">
        <f>COUNTIF('ALL '!$H$6:$H$2000,D111)</f>
        <v>2</v>
      </c>
      <c r="K111" s="50">
        <v>5100000</v>
      </c>
      <c r="L111" s="93">
        <f t="shared" si="4"/>
        <v>10200000</v>
      </c>
      <c r="M111" s="55"/>
    </row>
    <row r="112" spans="1:13" ht="15.75" x14ac:dyDescent="0.25">
      <c r="A112" s="24"/>
      <c r="B112" s="27"/>
      <c r="C112" s="87"/>
      <c r="D112" s="92" t="s">
        <v>1036</v>
      </c>
      <c r="E112" s="6" t="s">
        <v>438</v>
      </c>
      <c r="F112" s="6" t="s">
        <v>241</v>
      </c>
      <c r="G112" s="6" t="s">
        <v>841</v>
      </c>
      <c r="H112" s="6" t="s">
        <v>432</v>
      </c>
      <c r="I112" s="60" t="str">
        <f t="shared" si="3"/>
        <v>PL</v>
      </c>
      <c r="J112" s="44">
        <f>COUNTIF('ALL '!$H$6:$H$2000,D112)</f>
        <v>0</v>
      </c>
      <c r="K112" s="50">
        <v>3000000</v>
      </c>
      <c r="L112" s="93">
        <f t="shared" si="4"/>
        <v>0</v>
      </c>
      <c r="M112" s="55"/>
    </row>
    <row r="113" spans="1:13" ht="5.25" customHeight="1" x14ac:dyDescent="0.25">
      <c r="A113" s="24"/>
      <c r="B113" s="27"/>
      <c r="C113" s="87"/>
      <c r="D113" s="94"/>
      <c r="E113" s="41"/>
      <c r="F113" s="41"/>
      <c r="G113" s="41"/>
      <c r="H113" s="41"/>
      <c r="I113" s="61"/>
      <c r="J113" s="45"/>
      <c r="K113" s="51"/>
      <c r="L113" s="95"/>
      <c r="M113" s="55"/>
    </row>
    <row r="114" spans="1:13" ht="15.75" x14ac:dyDescent="0.25">
      <c r="B114" s="27" t="s">
        <v>941</v>
      </c>
      <c r="C114" s="89"/>
      <c r="D114" s="101" t="s">
        <v>940</v>
      </c>
      <c r="E114" s="4" t="s">
        <v>945</v>
      </c>
      <c r="F114" s="4" t="s">
        <v>939</v>
      </c>
      <c r="G114" s="4" t="s">
        <v>1013</v>
      </c>
      <c r="H114" s="4" t="s">
        <v>938</v>
      </c>
      <c r="I114" s="60" t="str">
        <f>VLOOKUP(H114,$N$5:$O$7,2,0)</f>
        <v xml:space="preserve">KD </v>
      </c>
      <c r="J114" s="44">
        <f>COUNTIF('ALL '!$H$6:$H$2000,D114)</f>
        <v>1</v>
      </c>
      <c r="K114" s="52">
        <v>135000000</v>
      </c>
      <c r="L114" s="93">
        <f t="shared" si="4"/>
        <v>135000000</v>
      </c>
      <c r="M114" s="56"/>
    </row>
    <row r="115" spans="1:13" ht="16.5" thickBot="1" x14ac:dyDescent="0.3">
      <c r="B115" s="27" t="s">
        <v>944</v>
      </c>
      <c r="C115" s="89"/>
      <c r="D115" s="102" t="s">
        <v>942</v>
      </c>
      <c r="E115" s="103" t="s">
        <v>945</v>
      </c>
      <c r="F115" s="103" t="s">
        <v>939</v>
      </c>
      <c r="G115" s="103" t="s">
        <v>943</v>
      </c>
      <c r="H115" s="103" t="s">
        <v>938</v>
      </c>
      <c r="I115" s="104" t="str">
        <f>VLOOKUP(H115,$N$5:$O$7,2,0)</f>
        <v xml:space="preserve">KD </v>
      </c>
      <c r="J115" s="105">
        <f>COUNTIF('ALL '!$H$6:$H$2000,D115)</f>
        <v>1</v>
      </c>
      <c r="K115" s="106">
        <v>360000000</v>
      </c>
      <c r="L115" s="107">
        <f t="shared" si="4"/>
        <v>360000000</v>
      </c>
      <c r="M115" s="56"/>
    </row>
    <row r="117" spans="1:13" x14ac:dyDescent="0.25">
      <c r="K117" t="s">
        <v>2089</v>
      </c>
    </row>
    <row r="122" spans="1:13" x14ac:dyDescent="0.25">
      <c r="K122" s="148" t="s">
        <v>2090</v>
      </c>
      <c r="L122" s="148"/>
    </row>
  </sheetData>
  <autoFilter ref="D3:L10" xr:uid="{FBC78262-2AE2-4B99-9041-6603C7B3C5F1}"/>
  <mergeCells count="2">
    <mergeCell ref="F2:J2"/>
    <mergeCell ref="K122:L122"/>
  </mergeCells>
  <phoneticPr fontId="6" type="noConversion"/>
  <conditionalFormatting sqref="K4:K115">
    <cfRule type="cellIs" dxfId="36" priority="1" operator="greaterThan">
      <formula>5000000</formula>
    </cfRule>
  </conditionalFormatting>
  <pageMargins left="0.31496062992125984" right="0.31496062992125984" top="0.3543307086614173" bottom="0.3543307086614173" header="0.31496062992125984" footer="0.31496062992125984"/>
  <pageSetup paperSize="9" scale="43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BC7478-BA29-42EE-8613-0EAFDB99979A}">
  <sheetPr>
    <tabColor rgb="FFFF0000"/>
    <pageSetUpPr fitToPage="1"/>
  </sheetPr>
  <dimension ref="B1:S655"/>
  <sheetViews>
    <sheetView tabSelected="1" view="pageBreakPreview" topLeftCell="D425" zoomScale="85" zoomScaleNormal="85" zoomScaleSheetLayoutView="85" zoomScalePageLayoutView="70" workbookViewId="0">
      <selection activeCell="G25" sqref="G25"/>
    </sheetView>
  </sheetViews>
  <sheetFormatPr defaultRowHeight="15" x14ac:dyDescent="0.25"/>
  <cols>
    <col min="1" max="1" width="2.5703125" customWidth="1"/>
    <col min="2" max="2" width="5.42578125" customWidth="1"/>
    <col min="3" max="3" width="16.140625" style="19" customWidth="1"/>
    <col min="4" max="4" width="13.5703125" style="13" customWidth="1"/>
    <col min="5" max="5" width="18" style="13" customWidth="1"/>
    <col min="6" max="6" width="30.7109375" style="19" customWidth="1"/>
    <col min="7" max="7" width="70.42578125" style="19" bestFit="1" customWidth="1"/>
    <col min="8" max="8" width="18" style="13" bestFit="1" customWidth="1"/>
    <col min="9" max="9" width="19.5703125" style="13" bestFit="1" customWidth="1"/>
    <col min="10" max="10" width="36" style="21" bestFit="1" customWidth="1"/>
    <col min="11" max="11" width="24" style="13" bestFit="1" customWidth="1"/>
    <col min="12" max="12" width="8.7109375" style="13" customWidth="1"/>
    <col min="13" max="13" width="15.42578125" customWidth="1"/>
    <col min="14" max="14" width="15" style="65" bestFit="1" customWidth="1"/>
    <col min="15" max="15" width="23.5703125" bestFit="1" customWidth="1"/>
    <col min="16" max="16" width="29.28515625" style="13" bestFit="1" customWidth="1"/>
    <col min="17" max="17" width="20.28515625" style="13" customWidth="1"/>
    <col min="18" max="18" width="1.7109375" customWidth="1"/>
    <col min="19" max="19" width="9.140625" customWidth="1"/>
    <col min="20" max="20" width="3.28515625" customWidth="1"/>
  </cols>
  <sheetData>
    <row r="1" spans="2:19" s="24" customFormat="1" ht="24.75" customHeight="1" x14ac:dyDescent="0.25">
      <c r="B1" s="25" t="s">
        <v>194</v>
      </c>
      <c r="C1" s="25" t="s">
        <v>194</v>
      </c>
      <c r="D1" s="48"/>
      <c r="E1" s="21"/>
      <c r="F1" s="26"/>
      <c r="G1" s="26"/>
      <c r="H1" s="21"/>
      <c r="I1" s="15"/>
      <c r="J1" s="15"/>
      <c r="K1" s="17"/>
      <c r="L1" s="17"/>
      <c r="M1" s="17"/>
      <c r="N1" s="62"/>
      <c r="O1" s="17"/>
      <c r="P1" s="15"/>
      <c r="Q1" s="21"/>
      <c r="S1"/>
    </row>
    <row r="2" spans="2:19" s="24" customFormat="1" ht="24.75" customHeight="1" x14ac:dyDescent="0.25">
      <c r="B2" s="25" t="s">
        <v>62</v>
      </c>
      <c r="C2" s="25" t="s">
        <v>62</v>
      </c>
      <c r="D2" s="48"/>
      <c r="E2" s="21"/>
      <c r="F2" s="26"/>
      <c r="G2" s="26"/>
      <c r="H2" s="21"/>
      <c r="I2" s="15"/>
      <c r="J2" s="15"/>
      <c r="K2" s="17"/>
      <c r="L2" s="17"/>
      <c r="M2" s="17"/>
      <c r="N2" s="62"/>
      <c r="O2" s="17"/>
      <c r="P2" s="15"/>
      <c r="Q2" s="21"/>
      <c r="S2"/>
    </row>
    <row r="3" spans="2:19" ht="7.5" customHeight="1" x14ac:dyDescent="0.25">
      <c r="I3" s="16"/>
      <c r="J3" s="16"/>
      <c r="K3" s="18"/>
      <c r="L3" s="18"/>
      <c r="M3" s="18"/>
      <c r="N3" s="63"/>
      <c r="O3" s="18"/>
      <c r="P3" s="16"/>
    </row>
    <row r="4" spans="2:19" s="19" customFormat="1" x14ac:dyDescent="0.25">
      <c r="B4" s="151" t="s">
        <v>31</v>
      </c>
      <c r="C4" s="151" t="s">
        <v>975</v>
      </c>
      <c r="D4" s="153" t="s">
        <v>1044</v>
      </c>
      <c r="E4" s="153" t="s">
        <v>976</v>
      </c>
      <c r="F4" s="151" t="s">
        <v>917</v>
      </c>
      <c r="G4" s="151" t="s">
        <v>974</v>
      </c>
      <c r="H4" s="153" t="s">
        <v>373</v>
      </c>
      <c r="I4" s="153" t="s">
        <v>32</v>
      </c>
      <c r="J4" s="153" t="s">
        <v>934</v>
      </c>
      <c r="K4" s="153" t="s">
        <v>935</v>
      </c>
      <c r="L4" s="155" t="s">
        <v>33</v>
      </c>
      <c r="M4" s="155" t="s">
        <v>36</v>
      </c>
      <c r="N4" s="155" t="s">
        <v>1045</v>
      </c>
      <c r="O4" s="149" t="s">
        <v>213</v>
      </c>
      <c r="P4" s="149" t="s">
        <v>34</v>
      </c>
      <c r="Q4" s="149" t="s">
        <v>35</v>
      </c>
    </row>
    <row r="5" spans="2:19" s="19" customFormat="1" x14ac:dyDescent="0.25">
      <c r="B5" s="152"/>
      <c r="C5" s="152"/>
      <c r="D5" s="154"/>
      <c r="E5" s="154"/>
      <c r="F5" s="152"/>
      <c r="G5" s="152"/>
      <c r="H5" s="154"/>
      <c r="I5" s="154"/>
      <c r="J5" s="154"/>
      <c r="K5" s="154"/>
      <c r="L5" s="155"/>
      <c r="M5" s="155"/>
      <c r="N5" s="155"/>
      <c r="O5" s="150"/>
      <c r="P5" s="150"/>
      <c r="Q5" s="150"/>
    </row>
    <row r="6" spans="2:19" x14ac:dyDescent="0.25">
      <c r="B6" s="14" t="s">
        <v>105</v>
      </c>
      <c r="C6" s="4" t="str">
        <f>VLOOKUP(H6,'KODE BARANG 001'!$D$4:$H$111,5,FALSE)</f>
        <v xml:space="preserve">PERALATAN </v>
      </c>
      <c r="D6" s="3" t="str">
        <f>VLOOKUP(C6,'KODE BARANG 001'!$H$4:$I$115,2,0)</f>
        <v>PL</v>
      </c>
      <c r="E6" s="3" t="str">
        <f>IFERROR(VLOOKUP('ALL '!H6,'KODE BARANG 001'!D4:$F$111,3,FALSE),"")</f>
        <v>MEJA</v>
      </c>
      <c r="F6" s="4" t="str">
        <f>VLOOKUP(H6,'KODE BARANG 001'!$D$3:E111,2,FALSE)</f>
        <v>MEJA KANTIN 1</v>
      </c>
      <c r="G6" s="4" t="str">
        <f>VLOOKUP(H6,'KODE BARANG 001'!$D$4:$G$111,4,FALSE)</f>
        <v xml:space="preserve">Meja kantin warna Putih </v>
      </c>
      <c r="H6" s="3" t="s">
        <v>354</v>
      </c>
      <c r="I6" s="14" t="s">
        <v>37</v>
      </c>
      <c r="J6" s="3" t="s">
        <v>67</v>
      </c>
      <c r="K6" s="3" t="s">
        <v>69</v>
      </c>
      <c r="L6" s="3">
        <v>2019</v>
      </c>
      <c r="M6" s="14"/>
      <c r="N6" s="64">
        <f>VLOOKUP(H6,'KODE BARANG 001'!$D$3:$L$115,8,0)</f>
        <v>1100000</v>
      </c>
      <c r="O6" s="3" t="s">
        <v>214</v>
      </c>
      <c r="P6" s="14" t="str">
        <f t="shared" ref="P6:P69" si="0">CONCATENATE(H6,$S$6,$K$6,$S$6,D6,$S$6,$S$7,$S$6,L6,$S$8,I6)</f>
        <v>MJ05/GA /PL/BTI /2019-001</v>
      </c>
      <c r="Q6" s="3"/>
      <c r="S6" s="3" t="s">
        <v>203</v>
      </c>
    </row>
    <row r="7" spans="2:19" x14ac:dyDescent="0.25">
      <c r="B7" s="14" t="s">
        <v>106</v>
      </c>
      <c r="C7" s="4" t="str">
        <f>VLOOKUP(H7,'KODE BARANG 001'!$D$4:$H$111,5,FALSE)</f>
        <v xml:space="preserve">PERALATAN </v>
      </c>
      <c r="D7" s="3" t="str">
        <f>VLOOKUP(C7,'KODE BARANG 001'!$H$4:$I$115,2,0)</f>
        <v>PL</v>
      </c>
      <c r="E7" s="3" t="str">
        <f>IFERROR(VLOOKUP('ALL '!H7,'KODE BARANG 001'!D5:$F$111,3,FALSE),"")</f>
        <v>MEJA</v>
      </c>
      <c r="F7" s="4" t="str">
        <f>VLOOKUP(H7,'KODE BARANG 001'!$D$3:E111,2,FALSE)</f>
        <v>MEJA KANTIN 1</v>
      </c>
      <c r="G7" s="4" t="str">
        <f>VLOOKUP(H7,'KODE BARANG 001'!$D$4:$G$111,4,FALSE)</f>
        <v xml:space="preserve">Meja kantin warna Putih </v>
      </c>
      <c r="H7" s="3" t="s">
        <v>354</v>
      </c>
      <c r="I7" s="14" t="s">
        <v>38</v>
      </c>
      <c r="J7" s="3" t="s">
        <v>67</v>
      </c>
      <c r="K7" s="3" t="s">
        <v>69</v>
      </c>
      <c r="L7" s="3">
        <v>2019</v>
      </c>
      <c r="M7" s="14"/>
      <c r="N7" s="64">
        <f>VLOOKUP(H7,'KODE BARANG 001'!$D$3:$L$115,8,0)</f>
        <v>1100000</v>
      </c>
      <c r="O7" s="3" t="s">
        <v>214</v>
      </c>
      <c r="P7" s="14" t="str">
        <f t="shared" si="0"/>
        <v>MJ05/GA /PL/BTI /2019-002</v>
      </c>
      <c r="Q7" s="3"/>
      <c r="S7" s="3" t="s">
        <v>204</v>
      </c>
    </row>
    <row r="8" spans="2:19" x14ac:dyDescent="0.25">
      <c r="B8" s="14" t="s">
        <v>107</v>
      </c>
      <c r="C8" s="4" t="str">
        <f>VLOOKUP(H8,'KODE BARANG 001'!$D$4:$H$111,5,FALSE)</f>
        <v xml:space="preserve">PERALATAN </v>
      </c>
      <c r="D8" s="3" t="str">
        <f>VLOOKUP(C8,'KODE BARANG 001'!$H$4:$I$115,2,0)</f>
        <v>PL</v>
      </c>
      <c r="E8" s="3" t="str">
        <f>IFERROR(VLOOKUP('ALL '!H8,'KODE BARANG 001'!D6:$F$111,3,FALSE),"")</f>
        <v>MEJA</v>
      </c>
      <c r="F8" s="4" t="str">
        <f>VLOOKUP(H8,'KODE BARANG 001'!$D$3:E111,2,FALSE)</f>
        <v>MEJA KANTIN 1</v>
      </c>
      <c r="G8" s="4" t="str">
        <f>VLOOKUP(H8,'KODE BARANG 001'!$D$4:$G$111,4,FALSE)</f>
        <v xml:space="preserve">Meja kantin warna Putih </v>
      </c>
      <c r="H8" s="3" t="s">
        <v>354</v>
      </c>
      <c r="I8" s="14" t="s">
        <v>39</v>
      </c>
      <c r="J8" s="3" t="s">
        <v>67</v>
      </c>
      <c r="K8" s="3" t="s">
        <v>69</v>
      </c>
      <c r="L8" s="3">
        <v>2019</v>
      </c>
      <c r="M8" s="14"/>
      <c r="N8" s="64">
        <f>VLOOKUP(H8,'KODE BARANG 001'!$D$3:$L$115,8,0)</f>
        <v>1100000</v>
      </c>
      <c r="O8" s="3" t="s">
        <v>214</v>
      </c>
      <c r="P8" s="14" t="str">
        <f t="shared" si="0"/>
        <v>MJ05/GA /PL/BTI /2019-003</v>
      </c>
      <c r="Q8" s="3"/>
      <c r="S8" s="14" t="s">
        <v>9</v>
      </c>
    </row>
    <row r="9" spans="2:19" x14ac:dyDescent="0.25">
      <c r="B9" s="14" t="s">
        <v>108</v>
      </c>
      <c r="C9" s="4" t="str">
        <f>VLOOKUP(H9,'KODE BARANG 001'!$D$4:$H$111,5,FALSE)</f>
        <v xml:space="preserve">PERALATAN </v>
      </c>
      <c r="D9" s="3" t="str">
        <f>VLOOKUP(C9,'KODE BARANG 001'!$H$4:$I$115,2,0)</f>
        <v>PL</v>
      </c>
      <c r="E9" s="3" t="str">
        <f>IFERROR(VLOOKUP('ALL '!H9,'KODE BARANG 001'!D12:$F$111,3,FALSE),"")</f>
        <v>MEJA</v>
      </c>
      <c r="F9" s="4" t="str">
        <f>VLOOKUP(H9,'KODE BARANG 001'!$D$3:E114,2,FALSE)</f>
        <v>MEJA KANTIN 1</v>
      </c>
      <c r="G9" s="4" t="str">
        <f>VLOOKUP(H9,'KODE BARANG 001'!$D$4:$G$111,4,FALSE)</f>
        <v xml:space="preserve">Meja kantin warna Putih </v>
      </c>
      <c r="H9" s="3" t="s">
        <v>354</v>
      </c>
      <c r="I9" s="14" t="s">
        <v>40</v>
      </c>
      <c r="J9" s="3" t="s">
        <v>67</v>
      </c>
      <c r="K9" s="3" t="s">
        <v>69</v>
      </c>
      <c r="L9" s="3">
        <v>2019</v>
      </c>
      <c r="M9" s="14"/>
      <c r="N9" s="64">
        <f>VLOOKUP(H9,'KODE BARANG 001'!$D$3:$L$115,8,0)</f>
        <v>1100000</v>
      </c>
      <c r="O9" s="3" t="s">
        <v>214</v>
      </c>
      <c r="P9" s="14" t="str">
        <f t="shared" si="0"/>
        <v>MJ05/GA /PL/BTI /2019-004</v>
      </c>
      <c r="Q9" s="3"/>
    </row>
    <row r="10" spans="2:19" x14ac:dyDescent="0.25">
      <c r="B10" s="14" t="s">
        <v>109</v>
      </c>
      <c r="C10" s="4" t="str">
        <f>VLOOKUP(H10,'KODE BARANG 001'!$D$4:$H$111,5,FALSE)</f>
        <v xml:space="preserve">PERALATAN </v>
      </c>
      <c r="D10" s="3" t="str">
        <f>VLOOKUP(C10,'KODE BARANG 001'!$H$4:$I$115,2,0)</f>
        <v>PL</v>
      </c>
      <c r="E10" s="3" t="str">
        <f>IFERROR(VLOOKUP('ALL '!H10,'KODE BARANG 001'!D13:$F$111,3,FALSE),"")</f>
        <v>MEJA</v>
      </c>
      <c r="F10" s="4" t="str">
        <f>VLOOKUP(H10,'KODE BARANG 001'!$D$3:E115,2,FALSE)</f>
        <v>MEJA KANTIN 1</v>
      </c>
      <c r="G10" s="4" t="str">
        <f>VLOOKUP(H10,'KODE BARANG 001'!$D$4:$G$111,4,FALSE)</f>
        <v xml:space="preserve">Meja kantin warna Putih </v>
      </c>
      <c r="H10" s="3" t="s">
        <v>354</v>
      </c>
      <c r="I10" s="14" t="s">
        <v>41</v>
      </c>
      <c r="J10" s="3" t="s">
        <v>67</v>
      </c>
      <c r="K10" s="3" t="s">
        <v>69</v>
      </c>
      <c r="L10" s="3">
        <v>2019</v>
      </c>
      <c r="M10" s="14"/>
      <c r="N10" s="64">
        <f>VLOOKUP(H10,'KODE BARANG 001'!$D$3:$L$115,8,0)</f>
        <v>1100000</v>
      </c>
      <c r="O10" s="3" t="s">
        <v>214</v>
      </c>
      <c r="P10" s="14" t="str">
        <f t="shared" si="0"/>
        <v>MJ05/GA /PL/BTI /2019-005</v>
      </c>
      <c r="Q10" s="3"/>
    </row>
    <row r="11" spans="2:19" x14ac:dyDescent="0.25">
      <c r="B11" s="14" t="s">
        <v>110</v>
      </c>
      <c r="C11" s="4" t="str">
        <f>VLOOKUP(H11,'KODE BARANG 001'!$D$4:$H$111,5,FALSE)</f>
        <v xml:space="preserve">PERALATAN </v>
      </c>
      <c r="D11" s="3" t="str">
        <f>VLOOKUP(C11,'KODE BARANG 001'!$H$4:$I$115,2,0)</f>
        <v>PL</v>
      </c>
      <c r="E11" s="3" t="str">
        <f>IFERROR(VLOOKUP('ALL '!H11,'KODE BARANG 001'!D14:$F$111,3,FALSE),"")</f>
        <v>MEJA</v>
      </c>
      <c r="F11" s="4" t="str">
        <f>VLOOKUP(H11,'KODE BARANG 001'!$D$3:E115,2,FALSE)</f>
        <v>MEJA KANTIN 1</v>
      </c>
      <c r="G11" s="4" t="str">
        <f>VLOOKUP(H11,'KODE BARANG 001'!$D$4:$G$111,4,FALSE)</f>
        <v xml:space="preserve">Meja kantin warna Putih </v>
      </c>
      <c r="H11" s="3" t="s">
        <v>354</v>
      </c>
      <c r="I11" s="14" t="s">
        <v>42</v>
      </c>
      <c r="J11" s="3" t="s">
        <v>67</v>
      </c>
      <c r="K11" s="3" t="s">
        <v>69</v>
      </c>
      <c r="L11" s="3">
        <v>2019</v>
      </c>
      <c r="M11" s="14"/>
      <c r="N11" s="64">
        <f>VLOOKUP(H11,'KODE BARANG 001'!$D$3:$L$115,8,0)</f>
        <v>1100000</v>
      </c>
      <c r="O11" s="3" t="s">
        <v>214</v>
      </c>
      <c r="P11" s="14" t="str">
        <f t="shared" si="0"/>
        <v>MJ05/GA /PL/BTI /2019-006</v>
      </c>
      <c r="Q11" s="3"/>
    </row>
    <row r="12" spans="2:19" x14ac:dyDescent="0.25">
      <c r="B12" s="14" t="s">
        <v>111</v>
      </c>
      <c r="C12" s="4" t="str">
        <f>VLOOKUP(H12,'KODE BARANG 001'!$D$4:$H$111,5,FALSE)</f>
        <v xml:space="preserve">PERALATAN </v>
      </c>
      <c r="D12" s="3" t="str">
        <f>VLOOKUP(C12,'KODE BARANG 001'!$H$4:$I$115,2,0)</f>
        <v>PL</v>
      </c>
      <c r="E12" s="3" t="str">
        <f>IFERROR(VLOOKUP('ALL '!H12,'KODE BARANG 001'!D16:$F$111,3,FALSE),"")</f>
        <v>MEJA</v>
      </c>
      <c r="F12" s="4" t="str">
        <f>VLOOKUP(H12,'KODE BARANG 001'!$D$3:E116,2,FALSE)</f>
        <v>MEJA KANTIN 1</v>
      </c>
      <c r="G12" s="4" t="str">
        <f>VLOOKUP(H12,'KODE BARANG 001'!$D$4:$G$111,4,FALSE)</f>
        <v xml:space="preserve">Meja kantin warna Putih </v>
      </c>
      <c r="H12" s="3" t="s">
        <v>354</v>
      </c>
      <c r="I12" s="14" t="s">
        <v>43</v>
      </c>
      <c r="J12" s="3" t="s">
        <v>67</v>
      </c>
      <c r="K12" s="3" t="s">
        <v>69</v>
      </c>
      <c r="L12" s="3">
        <v>2019</v>
      </c>
      <c r="M12" s="14"/>
      <c r="N12" s="64">
        <f>VLOOKUP(H12,'KODE BARANG 001'!$D$3:$L$115,8,0)</f>
        <v>1100000</v>
      </c>
      <c r="O12" s="3" t="s">
        <v>214</v>
      </c>
      <c r="P12" s="14" t="str">
        <f t="shared" si="0"/>
        <v>MJ05/GA /PL/BTI /2019-007</v>
      </c>
      <c r="Q12" s="3"/>
    </row>
    <row r="13" spans="2:19" x14ac:dyDescent="0.25">
      <c r="B13" s="14" t="s">
        <v>112</v>
      </c>
      <c r="C13" s="4" t="str">
        <f>VLOOKUP(H13,'KODE BARANG 001'!$D$4:$H$111,5,FALSE)</f>
        <v xml:space="preserve">PERALATAN </v>
      </c>
      <c r="D13" s="3" t="str">
        <f>VLOOKUP(C13,'KODE BARANG 001'!$H$4:$I$115,2,0)</f>
        <v>PL</v>
      </c>
      <c r="E13" s="3" t="str">
        <f>IFERROR(VLOOKUP('ALL '!H13,'KODE BARANG 001'!D17:$F$111,3,FALSE),"")</f>
        <v>MEJA</v>
      </c>
      <c r="F13" s="4" t="str">
        <f>VLOOKUP(H13,'KODE BARANG 001'!$D$3:E117,2,FALSE)</f>
        <v>MEJA KANTIN 1</v>
      </c>
      <c r="G13" s="4" t="str">
        <f>VLOOKUP(H13,'KODE BARANG 001'!$D$4:$G$111,4,FALSE)</f>
        <v xml:space="preserve">Meja kantin warna Putih </v>
      </c>
      <c r="H13" s="3" t="s">
        <v>354</v>
      </c>
      <c r="I13" s="14" t="s">
        <v>44</v>
      </c>
      <c r="J13" s="3" t="s">
        <v>67</v>
      </c>
      <c r="K13" s="3" t="s">
        <v>69</v>
      </c>
      <c r="L13" s="3">
        <v>2019</v>
      </c>
      <c r="M13" s="14"/>
      <c r="N13" s="64">
        <f>VLOOKUP(H13,'KODE BARANG 001'!$D$3:$L$115,8,0)</f>
        <v>1100000</v>
      </c>
      <c r="O13" s="3" t="s">
        <v>214</v>
      </c>
      <c r="P13" s="14" t="str">
        <f t="shared" si="0"/>
        <v>MJ05/GA /PL/BTI /2019-008</v>
      </c>
      <c r="Q13" s="3"/>
    </row>
    <row r="14" spans="2:19" x14ac:dyDescent="0.25">
      <c r="B14" s="14" t="s">
        <v>113</v>
      </c>
      <c r="C14" s="4" t="str">
        <f>VLOOKUP(H14,'KODE BARANG 001'!$D$4:$H$111,5,FALSE)</f>
        <v xml:space="preserve">PERALATAN </v>
      </c>
      <c r="D14" s="3" t="str">
        <f>VLOOKUP(C14,'KODE BARANG 001'!$H$4:$I$115,2,0)</f>
        <v>PL</v>
      </c>
      <c r="E14" s="3" t="str">
        <f>IFERROR(VLOOKUP('ALL '!H14,'KODE BARANG 001'!D18:$F$111,3,FALSE),"")</f>
        <v>MEJA</v>
      </c>
      <c r="F14" s="4" t="str">
        <f>VLOOKUP(H14,'KODE BARANG 001'!$D$3:E118,2,FALSE)</f>
        <v>MEJA KANTIN 1</v>
      </c>
      <c r="G14" s="4" t="str">
        <f>VLOOKUP(H14,'KODE BARANG 001'!$D$4:$G$111,4,FALSE)</f>
        <v xml:space="preserve">Meja kantin warna Putih </v>
      </c>
      <c r="H14" s="3" t="s">
        <v>354</v>
      </c>
      <c r="I14" s="14" t="s">
        <v>45</v>
      </c>
      <c r="J14" s="3" t="s">
        <v>67</v>
      </c>
      <c r="K14" s="3" t="s">
        <v>69</v>
      </c>
      <c r="L14" s="3">
        <v>2019</v>
      </c>
      <c r="M14" s="14"/>
      <c r="N14" s="64">
        <f>VLOOKUP(H14,'KODE BARANG 001'!$D$3:$L$115,8,0)</f>
        <v>1100000</v>
      </c>
      <c r="O14" s="3" t="s">
        <v>214</v>
      </c>
      <c r="P14" s="14" t="str">
        <f t="shared" si="0"/>
        <v>MJ05/GA /PL/BTI /2019-009</v>
      </c>
      <c r="Q14" s="3"/>
    </row>
    <row r="15" spans="2:19" x14ac:dyDescent="0.25">
      <c r="B15" s="14" t="s">
        <v>114</v>
      </c>
      <c r="C15" s="4" t="str">
        <f>VLOOKUP(H15,'KODE BARANG 001'!$D$4:$H$111,5,FALSE)</f>
        <v xml:space="preserve">PERALATAN </v>
      </c>
      <c r="D15" s="3" t="str">
        <f>VLOOKUP(C15,'KODE BARANG 001'!$H$4:$I$115,2,0)</f>
        <v>PL</v>
      </c>
      <c r="E15" s="3" t="str">
        <f>IFERROR(VLOOKUP('ALL '!H15,'KODE BARANG 001'!D19:$F$111,3,FALSE),"")</f>
        <v>MEJA</v>
      </c>
      <c r="F15" s="4" t="str">
        <f>VLOOKUP(H15,'KODE BARANG 001'!$D$3:E119,2,FALSE)</f>
        <v>MEJA KANTIN 1</v>
      </c>
      <c r="G15" s="4" t="str">
        <f>VLOOKUP(H15,'KODE BARANG 001'!$D$4:$G$111,4,FALSE)</f>
        <v xml:space="preserve">Meja kantin warna Putih </v>
      </c>
      <c r="H15" s="3" t="s">
        <v>354</v>
      </c>
      <c r="I15" s="14" t="s">
        <v>46</v>
      </c>
      <c r="J15" s="3" t="s">
        <v>67</v>
      </c>
      <c r="K15" s="3" t="s">
        <v>69</v>
      </c>
      <c r="L15" s="3">
        <v>2019</v>
      </c>
      <c r="M15" s="14"/>
      <c r="N15" s="64">
        <f>VLOOKUP(H15,'KODE BARANG 001'!$D$3:$L$115,8,0)</f>
        <v>1100000</v>
      </c>
      <c r="O15" s="3" t="s">
        <v>214</v>
      </c>
      <c r="P15" s="14" t="str">
        <f t="shared" si="0"/>
        <v>MJ05/GA /PL/BTI /2019-010</v>
      </c>
      <c r="Q15" s="3"/>
    </row>
    <row r="16" spans="2:19" x14ac:dyDescent="0.25">
      <c r="B16" s="14" t="s">
        <v>115</v>
      </c>
      <c r="C16" s="4" t="str">
        <f>VLOOKUP(H16,'KODE BARANG 001'!$D$4:$H$111,5,FALSE)</f>
        <v xml:space="preserve">PERALATAN </v>
      </c>
      <c r="D16" s="3" t="str">
        <f>VLOOKUP(C16,'KODE BARANG 001'!$H$4:$I$115,2,0)</f>
        <v>PL</v>
      </c>
      <c r="E16" s="3" t="str">
        <f>IFERROR(VLOOKUP('ALL '!H16,'KODE BARANG 001'!D20:$F$111,3,FALSE),"")</f>
        <v>MEJA</v>
      </c>
      <c r="F16" s="4" t="str">
        <f>VLOOKUP(H16,'KODE BARANG 001'!$D$3:E120,2,FALSE)</f>
        <v>MEJA KANTIN 2</v>
      </c>
      <c r="G16" s="4" t="str">
        <f>VLOOKUP(H16,'KODE BARANG 001'!$D$4:$G$111,4,FALSE)</f>
        <v>Meja kantin warna biru &amp; Coklat</v>
      </c>
      <c r="H16" s="3" t="s">
        <v>355</v>
      </c>
      <c r="I16" s="14" t="s">
        <v>37</v>
      </c>
      <c r="J16" s="3" t="s">
        <v>67</v>
      </c>
      <c r="K16" s="3" t="s">
        <v>69</v>
      </c>
      <c r="L16" s="3">
        <v>2020</v>
      </c>
      <c r="M16" s="14"/>
      <c r="N16" s="64">
        <f>VLOOKUP(H16,'KODE BARANG 001'!$D$3:$L$115,8,0)</f>
        <v>1100000</v>
      </c>
      <c r="O16" s="3" t="s">
        <v>214</v>
      </c>
      <c r="P16" s="14" t="str">
        <f t="shared" si="0"/>
        <v>MJ06/GA /PL/BTI /2020-001</v>
      </c>
      <c r="Q16" s="3"/>
    </row>
    <row r="17" spans="2:17" x14ac:dyDescent="0.25">
      <c r="B17" s="14" t="s">
        <v>116</v>
      </c>
      <c r="C17" s="4" t="str">
        <f>VLOOKUP(H17,'KODE BARANG 001'!$D$4:$H$111,5,FALSE)</f>
        <v xml:space="preserve">PERALATAN </v>
      </c>
      <c r="D17" s="3" t="str">
        <f>VLOOKUP(C17,'KODE BARANG 001'!$H$4:$I$115,2,0)</f>
        <v>PL</v>
      </c>
      <c r="E17" s="3" t="str">
        <f>IFERROR(VLOOKUP('ALL '!H17,'KODE BARANG 001'!D26:$F$111,3,FALSE),"")</f>
        <v>MEJA</v>
      </c>
      <c r="F17" s="4" t="str">
        <f>VLOOKUP(H17,'KODE BARANG 001'!$D$3:E121,2,FALSE)</f>
        <v>MEJA KANTIN 2</v>
      </c>
      <c r="G17" s="4" t="str">
        <f>VLOOKUP(H17,'KODE BARANG 001'!$D$4:$G$111,4,FALSE)</f>
        <v>Meja kantin warna biru &amp; Coklat</v>
      </c>
      <c r="H17" s="3" t="s">
        <v>355</v>
      </c>
      <c r="I17" s="14" t="s">
        <v>38</v>
      </c>
      <c r="J17" s="3" t="s">
        <v>67</v>
      </c>
      <c r="K17" s="3" t="s">
        <v>69</v>
      </c>
      <c r="L17" s="3">
        <v>2020</v>
      </c>
      <c r="M17" s="14"/>
      <c r="N17" s="64">
        <f>VLOOKUP(H17,'KODE BARANG 001'!$D$3:$L$115,8,0)</f>
        <v>1100000</v>
      </c>
      <c r="O17" s="3" t="s">
        <v>214</v>
      </c>
      <c r="P17" s="14" t="str">
        <f t="shared" si="0"/>
        <v>MJ06/GA /PL/BTI /2020-002</v>
      </c>
      <c r="Q17" s="3"/>
    </row>
    <row r="18" spans="2:17" x14ac:dyDescent="0.25">
      <c r="B18" s="14" t="s">
        <v>117</v>
      </c>
      <c r="C18" s="4" t="str">
        <f>VLOOKUP(H18,'KODE BARANG 001'!$D$4:$H$111,5,FALSE)</f>
        <v xml:space="preserve">PERALATAN </v>
      </c>
      <c r="D18" s="3" t="str">
        <f>VLOOKUP(C18,'KODE BARANG 001'!$H$4:$I$115,2,0)</f>
        <v>PL</v>
      </c>
      <c r="E18" s="3" t="str">
        <f>IFERROR(VLOOKUP('ALL '!H18,'KODE BARANG 001'!D27:$F$111,3,FALSE),"")</f>
        <v>MEJA</v>
      </c>
      <c r="F18" s="4" t="str">
        <f>VLOOKUP(H18,'KODE BARANG 001'!$D$3:E122,2,FALSE)</f>
        <v>MEJA KANTIN 2</v>
      </c>
      <c r="G18" s="4" t="str">
        <f>VLOOKUP(H18,'KODE BARANG 001'!$D$4:$G$111,4,FALSE)</f>
        <v>Meja kantin warna biru &amp; Coklat</v>
      </c>
      <c r="H18" s="3" t="s">
        <v>355</v>
      </c>
      <c r="I18" s="14" t="s">
        <v>39</v>
      </c>
      <c r="J18" s="3" t="s">
        <v>67</v>
      </c>
      <c r="K18" s="3" t="s">
        <v>69</v>
      </c>
      <c r="L18" s="3">
        <v>2020</v>
      </c>
      <c r="M18" s="14"/>
      <c r="N18" s="64">
        <f>VLOOKUP(H18,'KODE BARANG 001'!$D$3:$L$115,8,0)</f>
        <v>1100000</v>
      </c>
      <c r="O18" s="3" t="s">
        <v>214</v>
      </c>
      <c r="P18" s="14" t="str">
        <f t="shared" si="0"/>
        <v>MJ06/GA /PL/BTI /2020-003</v>
      </c>
      <c r="Q18" s="3"/>
    </row>
    <row r="19" spans="2:17" x14ac:dyDescent="0.25">
      <c r="B19" s="14" t="s">
        <v>118</v>
      </c>
      <c r="C19" s="4" t="str">
        <f>VLOOKUP(H19,'KODE BARANG 001'!$D$4:$H$111,5,FALSE)</f>
        <v xml:space="preserve">PERALATAN </v>
      </c>
      <c r="D19" s="3" t="str">
        <f>VLOOKUP(C19,'KODE BARANG 001'!$H$4:$I$115,2,0)</f>
        <v>PL</v>
      </c>
      <c r="E19" s="3" t="str">
        <f>IFERROR(VLOOKUP('ALL '!H19,'KODE BARANG 001'!D28:$F$111,3,FALSE),"")</f>
        <v>MEJA</v>
      </c>
      <c r="F19" s="4" t="str">
        <f>VLOOKUP(H19,'KODE BARANG 001'!$D$3:E123,2,FALSE)</f>
        <v>MEJA KANTIN 2</v>
      </c>
      <c r="G19" s="4" t="str">
        <f>VLOOKUP(H19,'KODE BARANG 001'!$D$4:$G$111,4,FALSE)</f>
        <v>Meja kantin warna biru &amp; Coklat</v>
      </c>
      <c r="H19" s="3" t="s">
        <v>355</v>
      </c>
      <c r="I19" s="14" t="s">
        <v>40</v>
      </c>
      <c r="J19" s="3" t="s">
        <v>67</v>
      </c>
      <c r="K19" s="3" t="s">
        <v>69</v>
      </c>
      <c r="L19" s="3">
        <v>2020</v>
      </c>
      <c r="M19" s="14"/>
      <c r="N19" s="64">
        <f>VLOOKUP(H19,'KODE BARANG 001'!$D$3:$L$115,8,0)</f>
        <v>1100000</v>
      </c>
      <c r="O19" s="3" t="s">
        <v>214</v>
      </c>
      <c r="P19" s="14" t="str">
        <f t="shared" si="0"/>
        <v>MJ06/GA /PL/BTI /2020-004</v>
      </c>
      <c r="Q19" s="3"/>
    </row>
    <row r="20" spans="2:17" x14ac:dyDescent="0.25">
      <c r="B20" s="14" t="s">
        <v>119</v>
      </c>
      <c r="C20" s="4" t="str">
        <f>VLOOKUP(H20,'KODE BARANG 001'!$D$4:$H$111,5,FALSE)</f>
        <v xml:space="preserve">PERALATAN </v>
      </c>
      <c r="D20" s="3" t="str">
        <f>VLOOKUP(C20,'KODE BARANG 001'!$H$4:$I$115,2,0)</f>
        <v>PL</v>
      </c>
      <c r="E20" s="3" t="str">
        <f>IFERROR(VLOOKUP('ALL '!H20,'KODE BARANG 001'!D30:$F$111,3,FALSE),"")</f>
        <v>MEJA</v>
      </c>
      <c r="F20" s="4" t="str">
        <f>VLOOKUP(H20,'KODE BARANG 001'!$D$3:E124,2,FALSE)</f>
        <v>MEJA KANTIN 2</v>
      </c>
      <c r="G20" s="4" t="str">
        <f>VLOOKUP(H20,'KODE BARANG 001'!$D$4:$G$111,4,FALSE)</f>
        <v>Meja kantin warna biru &amp; Coklat</v>
      </c>
      <c r="H20" s="3" t="s">
        <v>355</v>
      </c>
      <c r="I20" s="14" t="s">
        <v>41</v>
      </c>
      <c r="J20" s="3" t="s">
        <v>67</v>
      </c>
      <c r="K20" s="3" t="s">
        <v>69</v>
      </c>
      <c r="L20" s="3">
        <v>2020</v>
      </c>
      <c r="M20" s="14"/>
      <c r="N20" s="64">
        <f>VLOOKUP(H20,'KODE BARANG 001'!$D$3:$L$115,8,0)</f>
        <v>1100000</v>
      </c>
      <c r="O20" s="3" t="s">
        <v>214</v>
      </c>
      <c r="P20" s="14" t="str">
        <f t="shared" si="0"/>
        <v>MJ06/GA /PL/BTI /2020-005</v>
      </c>
      <c r="Q20" s="3"/>
    </row>
    <row r="21" spans="2:17" x14ac:dyDescent="0.25">
      <c r="B21" s="14" t="s">
        <v>120</v>
      </c>
      <c r="C21" s="4" t="str">
        <f>VLOOKUP(H21,'KODE BARANG 001'!$D$4:$H$111,5,FALSE)</f>
        <v xml:space="preserve">PERALATAN </v>
      </c>
      <c r="D21" s="3" t="str">
        <f>VLOOKUP(C21,'KODE BARANG 001'!$H$4:$I$115,2,0)</f>
        <v>PL</v>
      </c>
      <c r="E21" s="3" t="str">
        <f>IFERROR(VLOOKUP('ALL '!H21,'KODE BARANG 001'!D31:$F$111,3,FALSE),"")</f>
        <v>MEJA</v>
      </c>
      <c r="F21" s="4" t="str">
        <f>VLOOKUP(H21,'KODE BARANG 001'!$D$3:E125,2,FALSE)</f>
        <v>MEJA KANTIN 2</v>
      </c>
      <c r="G21" s="4" t="str">
        <f>VLOOKUP(H21,'KODE BARANG 001'!$D$4:$G$111,4,FALSE)</f>
        <v>Meja kantin warna biru &amp; Coklat</v>
      </c>
      <c r="H21" s="3" t="s">
        <v>355</v>
      </c>
      <c r="I21" s="14" t="s">
        <v>42</v>
      </c>
      <c r="J21" s="3" t="s">
        <v>67</v>
      </c>
      <c r="K21" s="3" t="s">
        <v>69</v>
      </c>
      <c r="L21" s="3">
        <v>2020</v>
      </c>
      <c r="M21" s="14"/>
      <c r="N21" s="64">
        <f>VLOOKUP(H21,'KODE BARANG 001'!$D$3:$L$115,8,0)</f>
        <v>1100000</v>
      </c>
      <c r="O21" s="3" t="s">
        <v>214</v>
      </c>
      <c r="P21" s="14" t="str">
        <f t="shared" si="0"/>
        <v>MJ06/GA /PL/BTI /2020-006</v>
      </c>
      <c r="Q21" s="3"/>
    </row>
    <row r="22" spans="2:17" x14ac:dyDescent="0.25">
      <c r="B22" s="14" t="s">
        <v>121</v>
      </c>
      <c r="C22" s="4" t="str">
        <f>VLOOKUP(H22,'KODE BARANG 001'!$D$4:$H$111,5,FALSE)</f>
        <v xml:space="preserve">PERALATAN </v>
      </c>
      <c r="D22" s="3" t="str">
        <f>VLOOKUP(C22,'KODE BARANG 001'!$H$4:$I$115,2,0)</f>
        <v>PL</v>
      </c>
      <c r="E22" s="3" t="str">
        <f>IFERROR(VLOOKUP('ALL '!H22,'KODE BARANG 001'!D32:$F$111,3,FALSE),"")</f>
        <v>MEJA</v>
      </c>
      <c r="F22" s="4" t="str">
        <f>VLOOKUP(H22,'KODE BARANG 001'!$D$3:E126,2,FALSE)</f>
        <v>MEJA KANTIN 2</v>
      </c>
      <c r="G22" s="4" t="str">
        <f>VLOOKUP(H22,'KODE BARANG 001'!$D$4:$G$111,4,FALSE)</f>
        <v>Meja kantin warna biru &amp; Coklat</v>
      </c>
      <c r="H22" s="3" t="s">
        <v>355</v>
      </c>
      <c r="I22" s="14" t="s">
        <v>43</v>
      </c>
      <c r="J22" s="3" t="s">
        <v>67</v>
      </c>
      <c r="K22" s="3" t="s">
        <v>69</v>
      </c>
      <c r="L22" s="3">
        <v>2020</v>
      </c>
      <c r="M22" s="14"/>
      <c r="N22" s="64">
        <f>VLOOKUP(H22,'KODE BARANG 001'!$D$3:$L$115,8,0)</f>
        <v>1100000</v>
      </c>
      <c r="O22" s="3" t="s">
        <v>214</v>
      </c>
      <c r="P22" s="14" t="str">
        <f t="shared" si="0"/>
        <v>MJ06/GA /PL/BTI /2020-007</v>
      </c>
      <c r="Q22" s="3"/>
    </row>
    <row r="23" spans="2:17" x14ac:dyDescent="0.25">
      <c r="B23" s="14" t="s">
        <v>122</v>
      </c>
      <c r="C23" s="4" t="str">
        <f>VLOOKUP(H23,'KODE BARANG 001'!$D$4:$H$111,5,FALSE)</f>
        <v xml:space="preserve">PERALATAN </v>
      </c>
      <c r="D23" s="3" t="str">
        <f>VLOOKUP(C23,'KODE BARANG 001'!$H$4:$I$115,2,0)</f>
        <v>PL</v>
      </c>
      <c r="E23" s="3" t="str">
        <f>IFERROR(VLOOKUP('ALL '!H23,'KODE BARANG 001'!D33:$F$111,3,FALSE),"")</f>
        <v>MEJA</v>
      </c>
      <c r="F23" s="4" t="str">
        <f>VLOOKUP(H23,'KODE BARANG 001'!$D$3:E127,2,FALSE)</f>
        <v>MEJA KANTIN 2</v>
      </c>
      <c r="G23" s="4" t="str">
        <f>VLOOKUP(H23,'KODE BARANG 001'!$D$4:$G$111,4,FALSE)</f>
        <v>Meja kantin warna biru &amp; Coklat</v>
      </c>
      <c r="H23" s="3" t="s">
        <v>355</v>
      </c>
      <c r="I23" s="14" t="s">
        <v>44</v>
      </c>
      <c r="J23" s="3" t="s">
        <v>67</v>
      </c>
      <c r="K23" s="3" t="s">
        <v>69</v>
      </c>
      <c r="L23" s="3">
        <v>2020</v>
      </c>
      <c r="M23" s="14"/>
      <c r="N23" s="64">
        <f>VLOOKUP(H23,'KODE BARANG 001'!$D$3:$L$115,8,0)</f>
        <v>1100000</v>
      </c>
      <c r="O23" s="3" t="s">
        <v>214</v>
      </c>
      <c r="P23" s="14" t="str">
        <f t="shared" si="0"/>
        <v>MJ06/GA /PL/BTI /2020-008</v>
      </c>
      <c r="Q23" s="3"/>
    </row>
    <row r="24" spans="2:17" x14ac:dyDescent="0.25">
      <c r="B24" s="14" t="s">
        <v>123</v>
      </c>
      <c r="C24" s="4" t="str">
        <f>VLOOKUP(H24,'KODE BARANG 001'!$D$4:$H$111,5,FALSE)</f>
        <v xml:space="preserve">PERALATAN </v>
      </c>
      <c r="D24" s="3" t="str">
        <f>VLOOKUP(C24,'KODE BARANG 001'!$H$4:$I$115,2,0)</f>
        <v>PL</v>
      </c>
      <c r="E24" s="3" t="str">
        <f>IFERROR(VLOOKUP('ALL '!H24,'KODE BARANG 001'!D34:$F$111,3,FALSE),"")</f>
        <v>MEJA</v>
      </c>
      <c r="F24" s="4" t="str">
        <f>VLOOKUP(H24,'KODE BARANG 001'!$D$3:E128,2,FALSE)</f>
        <v>MEJA KANTIN 2</v>
      </c>
      <c r="G24" s="4" t="str">
        <f>VLOOKUP(H24,'KODE BARANG 001'!$D$4:$G$111,4,FALSE)</f>
        <v>Meja kantin warna biru &amp; Coklat</v>
      </c>
      <c r="H24" s="3" t="s">
        <v>355</v>
      </c>
      <c r="I24" s="14" t="s">
        <v>45</v>
      </c>
      <c r="J24" s="3" t="s">
        <v>67</v>
      </c>
      <c r="K24" s="3" t="s">
        <v>69</v>
      </c>
      <c r="L24" s="3">
        <v>2020</v>
      </c>
      <c r="M24" s="14"/>
      <c r="N24" s="64">
        <f>VLOOKUP(H24,'KODE BARANG 001'!$D$3:$L$115,8,0)</f>
        <v>1100000</v>
      </c>
      <c r="O24" s="3" t="s">
        <v>214</v>
      </c>
      <c r="P24" s="14" t="str">
        <f t="shared" si="0"/>
        <v>MJ06/GA /PL/BTI /2020-009</v>
      </c>
      <c r="Q24" s="3"/>
    </row>
    <row r="25" spans="2:17" x14ac:dyDescent="0.25">
      <c r="B25" s="14" t="s">
        <v>124</v>
      </c>
      <c r="C25" s="4" t="str">
        <f>VLOOKUP(H25,'KODE BARANG 001'!$D$4:$H$111,5,FALSE)</f>
        <v xml:space="preserve">PERALATAN </v>
      </c>
      <c r="D25" s="3" t="str">
        <f>VLOOKUP(C25,'KODE BARANG 001'!$H$4:$I$115,2,0)</f>
        <v>PL</v>
      </c>
      <c r="E25" s="3" t="str">
        <f>IFERROR(VLOOKUP('ALL '!H25,'KODE BARANG 001'!D35:$F$111,3,FALSE),"")</f>
        <v>MEJA</v>
      </c>
      <c r="F25" s="4" t="str">
        <f>VLOOKUP(H25,'KODE BARANG 001'!$D$3:E129,2,FALSE)</f>
        <v>MEJA KANTIN 2</v>
      </c>
      <c r="G25" s="4" t="str">
        <f>VLOOKUP(H25,'KODE BARANG 001'!$D$4:$G$111,4,FALSE)</f>
        <v>Meja kantin warna biru &amp; Coklat</v>
      </c>
      <c r="H25" s="3" t="s">
        <v>355</v>
      </c>
      <c r="I25" s="14" t="s">
        <v>46</v>
      </c>
      <c r="J25" s="3" t="s">
        <v>67</v>
      </c>
      <c r="K25" s="3" t="s">
        <v>69</v>
      </c>
      <c r="L25" s="3">
        <v>2020</v>
      </c>
      <c r="M25" s="14"/>
      <c r="N25" s="64">
        <f>VLOOKUP(H25,'KODE BARANG 001'!$D$3:$L$115,8,0)</f>
        <v>1100000</v>
      </c>
      <c r="O25" s="3" t="s">
        <v>214</v>
      </c>
      <c r="P25" s="14" t="str">
        <f t="shared" si="0"/>
        <v>MJ06/GA /PL/BTI /2020-010</v>
      </c>
      <c r="Q25" s="3"/>
    </row>
    <row r="26" spans="2:17" x14ac:dyDescent="0.25">
      <c r="B26" s="14" t="s">
        <v>125</v>
      </c>
      <c r="C26" s="4" t="str">
        <f>VLOOKUP(H26,'KODE BARANG 001'!$D$4:$H$111,5,FALSE)</f>
        <v xml:space="preserve">PERLENGKAPAN </v>
      </c>
      <c r="D26" s="3" t="str">
        <f>VLOOKUP(C26,'KODE BARANG 001'!$H$4:$I$115,2,0)</f>
        <v>PK</v>
      </c>
      <c r="E26" s="3" t="str">
        <f>IFERROR(VLOOKUP('ALL '!H26,'KODE BARANG 001'!$D$3:$F$111,3,FALSE),"")</f>
        <v xml:space="preserve">KURSI </v>
      </c>
      <c r="F26" s="4" t="str">
        <f>VLOOKUP(H26,'KODE BARANG 001'!$D$3:E130,2,FALSE)</f>
        <v>KURSI KANTIN</v>
      </c>
      <c r="G26" s="4" t="str">
        <f>VLOOKUP(H26,'KODE BARANG 001'!$D$4:$G$111,4,FALSE)</f>
        <v>Bangku Plastik Lion Star</v>
      </c>
      <c r="H26" s="3" t="s">
        <v>331</v>
      </c>
      <c r="I26" s="14" t="s">
        <v>37</v>
      </c>
      <c r="J26" s="3" t="s">
        <v>67</v>
      </c>
      <c r="K26" s="3" t="s">
        <v>69</v>
      </c>
      <c r="L26" s="3">
        <v>2019</v>
      </c>
      <c r="M26" s="14"/>
      <c r="N26" s="64">
        <f>VLOOKUP(H26,'KODE BARANG 001'!$D$3:$L$115,8,0)</f>
        <v>76000</v>
      </c>
      <c r="O26" s="3" t="s">
        <v>214</v>
      </c>
      <c r="P26" s="14" t="str">
        <f t="shared" si="0"/>
        <v>KR07/GA /PK/BTI /2019-001</v>
      </c>
      <c r="Q26" s="3"/>
    </row>
    <row r="27" spans="2:17" x14ac:dyDescent="0.25">
      <c r="B27" s="14" t="s">
        <v>126</v>
      </c>
      <c r="C27" s="4" t="str">
        <f>VLOOKUP(H27,'KODE BARANG 001'!$D$4:$H$111,5,FALSE)</f>
        <v xml:space="preserve">PERLENGKAPAN </v>
      </c>
      <c r="D27" s="3" t="str">
        <f>VLOOKUP(C27,'KODE BARANG 001'!$H$4:$I$115,2,0)</f>
        <v>PK</v>
      </c>
      <c r="E27" s="3" t="str">
        <f>IFERROR(VLOOKUP('ALL '!H27,'KODE BARANG 001'!$D$3:$F$111,3,FALSE),"")</f>
        <v xml:space="preserve">KURSI </v>
      </c>
      <c r="F27" s="4" t="str">
        <f>VLOOKUP(H27,'KODE BARANG 001'!$D$3:E131,2,FALSE)</f>
        <v>KURSI KANTIN</v>
      </c>
      <c r="G27" s="4" t="str">
        <f>VLOOKUP(H27,'KODE BARANG 001'!$D$4:$G$111,4,FALSE)</f>
        <v>Bangku Plastik Lion Star</v>
      </c>
      <c r="H27" s="3" t="s">
        <v>331</v>
      </c>
      <c r="I27" s="14" t="s">
        <v>38</v>
      </c>
      <c r="J27" s="3" t="s">
        <v>67</v>
      </c>
      <c r="K27" s="3" t="s">
        <v>69</v>
      </c>
      <c r="L27" s="3">
        <v>2019</v>
      </c>
      <c r="M27" s="14"/>
      <c r="N27" s="64">
        <f>VLOOKUP(H27,'KODE BARANG 001'!$D$3:$L$115,8,0)</f>
        <v>76000</v>
      </c>
      <c r="O27" s="3" t="s">
        <v>214</v>
      </c>
      <c r="P27" s="14" t="str">
        <f t="shared" si="0"/>
        <v>KR07/GA /PK/BTI /2019-002</v>
      </c>
      <c r="Q27" s="3"/>
    </row>
    <row r="28" spans="2:17" x14ac:dyDescent="0.25">
      <c r="B28" s="14" t="s">
        <v>127</v>
      </c>
      <c r="C28" s="4" t="str">
        <f>VLOOKUP(H28,'KODE BARANG 001'!$D$4:$H$111,5,FALSE)</f>
        <v xml:space="preserve">PERLENGKAPAN </v>
      </c>
      <c r="D28" s="3" t="str">
        <f>VLOOKUP(C28,'KODE BARANG 001'!$H$4:$I$115,2,0)</f>
        <v>PK</v>
      </c>
      <c r="E28" s="3" t="str">
        <f>IFERROR(VLOOKUP('ALL '!H28,'KODE BARANG 001'!$D$3:$F$111,3,FALSE),"")</f>
        <v xml:space="preserve">KURSI </v>
      </c>
      <c r="F28" s="4" t="str">
        <f>VLOOKUP(H28,'KODE BARANG 001'!$D$3:E132,2,FALSE)</f>
        <v>KURSI KANTIN</v>
      </c>
      <c r="G28" s="4" t="str">
        <f>VLOOKUP(H28,'KODE BARANG 001'!$D$4:$G$111,4,FALSE)</f>
        <v>Bangku Plastik Lion Star</v>
      </c>
      <c r="H28" s="3" t="s">
        <v>331</v>
      </c>
      <c r="I28" s="14" t="s">
        <v>39</v>
      </c>
      <c r="J28" s="3" t="s">
        <v>67</v>
      </c>
      <c r="K28" s="3" t="s">
        <v>69</v>
      </c>
      <c r="L28" s="3">
        <v>2019</v>
      </c>
      <c r="M28" s="14"/>
      <c r="N28" s="64">
        <f>VLOOKUP(H28,'KODE BARANG 001'!$D$3:$L$115,8,0)</f>
        <v>76000</v>
      </c>
      <c r="O28" s="3" t="s">
        <v>214</v>
      </c>
      <c r="P28" s="14" t="str">
        <f t="shared" si="0"/>
        <v>KR07/GA /PK/BTI /2019-003</v>
      </c>
      <c r="Q28" s="3"/>
    </row>
    <row r="29" spans="2:17" x14ac:dyDescent="0.25">
      <c r="B29" s="14" t="s">
        <v>128</v>
      </c>
      <c r="C29" s="4" t="str">
        <f>VLOOKUP(H29,'KODE BARANG 001'!$D$4:$H$111,5,FALSE)</f>
        <v xml:space="preserve">PERLENGKAPAN </v>
      </c>
      <c r="D29" s="3" t="str">
        <f>VLOOKUP(C29,'KODE BARANG 001'!$H$4:$I$115,2,0)</f>
        <v>PK</v>
      </c>
      <c r="E29" s="3" t="str">
        <f>IFERROR(VLOOKUP('ALL '!H29,'KODE BARANG 001'!$D$3:$F$111,3,FALSE),"")</f>
        <v xml:space="preserve">KURSI </v>
      </c>
      <c r="F29" s="4" t="str">
        <f>VLOOKUP(H29,'KODE BARANG 001'!$D$3:E133,2,FALSE)</f>
        <v>KURSI KANTIN</v>
      </c>
      <c r="G29" s="4" t="str">
        <f>VLOOKUP(H29,'KODE BARANG 001'!$D$4:$G$111,4,FALSE)</f>
        <v>Bangku Plastik Lion Star</v>
      </c>
      <c r="H29" s="3" t="s">
        <v>331</v>
      </c>
      <c r="I29" s="14" t="s">
        <v>40</v>
      </c>
      <c r="J29" s="3" t="s">
        <v>67</v>
      </c>
      <c r="K29" s="3" t="s">
        <v>69</v>
      </c>
      <c r="L29" s="3">
        <v>2019</v>
      </c>
      <c r="M29" s="14"/>
      <c r="N29" s="64">
        <f>VLOOKUP(H29,'KODE BARANG 001'!$D$3:$L$115,8,0)</f>
        <v>76000</v>
      </c>
      <c r="O29" s="3" t="s">
        <v>214</v>
      </c>
      <c r="P29" s="14" t="str">
        <f t="shared" si="0"/>
        <v>KR07/GA /PK/BTI /2019-004</v>
      </c>
      <c r="Q29" s="3"/>
    </row>
    <row r="30" spans="2:17" x14ac:dyDescent="0.25">
      <c r="B30" s="14" t="s">
        <v>129</v>
      </c>
      <c r="C30" s="4" t="str">
        <f>VLOOKUP(H30,'KODE BARANG 001'!$D$4:$H$111,5,FALSE)</f>
        <v xml:space="preserve">PERLENGKAPAN </v>
      </c>
      <c r="D30" s="3" t="str">
        <f>VLOOKUP(C30,'KODE BARANG 001'!$H$4:$I$115,2,0)</f>
        <v>PK</v>
      </c>
      <c r="E30" s="3" t="str">
        <f>IFERROR(VLOOKUP('ALL '!H30,'KODE BARANG 001'!$D$3:$F$111,3,FALSE),"")</f>
        <v xml:space="preserve">KURSI </v>
      </c>
      <c r="F30" s="4" t="str">
        <f>VLOOKUP(H30,'KODE BARANG 001'!$D$3:E134,2,FALSE)</f>
        <v>KURSI KANTIN</v>
      </c>
      <c r="G30" s="4" t="str">
        <f>VLOOKUP(H30,'KODE BARANG 001'!$D$4:$G$111,4,FALSE)</f>
        <v>Bangku Plastik Lion Star</v>
      </c>
      <c r="H30" s="3" t="s">
        <v>331</v>
      </c>
      <c r="I30" s="14" t="s">
        <v>41</v>
      </c>
      <c r="J30" s="3" t="s">
        <v>67</v>
      </c>
      <c r="K30" s="3" t="s">
        <v>69</v>
      </c>
      <c r="L30" s="3">
        <v>2019</v>
      </c>
      <c r="M30" s="14"/>
      <c r="N30" s="64">
        <f>VLOOKUP(H30,'KODE BARANG 001'!$D$3:$L$115,8,0)</f>
        <v>76000</v>
      </c>
      <c r="O30" s="3" t="s">
        <v>214</v>
      </c>
      <c r="P30" s="14" t="str">
        <f t="shared" si="0"/>
        <v>KR07/GA /PK/BTI /2019-005</v>
      </c>
      <c r="Q30" s="3"/>
    </row>
    <row r="31" spans="2:17" x14ac:dyDescent="0.25">
      <c r="B31" s="14" t="s">
        <v>130</v>
      </c>
      <c r="C31" s="4" t="str">
        <f>VLOOKUP(H31,'KODE BARANG 001'!$D$4:$H$111,5,FALSE)</f>
        <v xml:space="preserve">PERLENGKAPAN </v>
      </c>
      <c r="D31" s="3" t="str">
        <f>VLOOKUP(C31,'KODE BARANG 001'!$H$4:$I$115,2,0)</f>
        <v>PK</v>
      </c>
      <c r="E31" s="3" t="str">
        <f>IFERROR(VLOOKUP('ALL '!H31,'KODE BARANG 001'!$D$3:$F$111,3,FALSE),"")</f>
        <v xml:space="preserve">KURSI </v>
      </c>
      <c r="F31" s="4" t="str">
        <f>VLOOKUP(H31,'KODE BARANG 001'!$D$3:E135,2,FALSE)</f>
        <v>KURSI KANTIN</v>
      </c>
      <c r="G31" s="4" t="str">
        <f>VLOOKUP(H31,'KODE BARANG 001'!$D$4:$G$111,4,FALSE)</f>
        <v>Bangku Plastik Lion Star</v>
      </c>
      <c r="H31" s="3" t="s">
        <v>331</v>
      </c>
      <c r="I31" s="14" t="s">
        <v>42</v>
      </c>
      <c r="J31" s="3" t="s">
        <v>67</v>
      </c>
      <c r="K31" s="3" t="s">
        <v>69</v>
      </c>
      <c r="L31" s="3">
        <v>2019</v>
      </c>
      <c r="M31" s="14"/>
      <c r="N31" s="64">
        <f>VLOOKUP(H31,'KODE BARANG 001'!$D$3:$L$115,8,0)</f>
        <v>76000</v>
      </c>
      <c r="O31" s="3" t="s">
        <v>214</v>
      </c>
      <c r="P31" s="14" t="str">
        <f t="shared" si="0"/>
        <v>KR07/GA /PK/BTI /2019-006</v>
      </c>
      <c r="Q31" s="3"/>
    </row>
    <row r="32" spans="2:17" x14ac:dyDescent="0.25">
      <c r="B32" s="14" t="s">
        <v>131</v>
      </c>
      <c r="C32" s="4" t="str">
        <f>VLOOKUP(H32,'KODE BARANG 001'!$D$4:$H$111,5,FALSE)</f>
        <v xml:space="preserve">PERLENGKAPAN </v>
      </c>
      <c r="D32" s="3" t="str">
        <f>VLOOKUP(C32,'KODE BARANG 001'!$H$4:$I$115,2,0)</f>
        <v>PK</v>
      </c>
      <c r="E32" s="3" t="str">
        <f>IFERROR(VLOOKUP('ALL '!H32,'KODE BARANG 001'!$D$3:$F$111,3,FALSE),"")</f>
        <v xml:space="preserve">KURSI </v>
      </c>
      <c r="F32" s="4" t="str">
        <f>VLOOKUP(H32,'KODE BARANG 001'!$D$3:E136,2,FALSE)</f>
        <v>KURSI KANTIN</v>
      </c>
      <c r="G32" s="4" t="str">
        <f>VLOOKUP(H32,'KODE BARANG 001'!$D$4:$G$111,4,FALSE)</f>
        <v>Bangku Plastik Lion Star</v>
      </c>
      <c r="H32" s="3" t="s">
        <v>331</v>
      </c>
      <c r="I32" s="14" t="s">
        <v>43</v>
      </c>
      <c r="J32" s="3" t="s">
        <v>67</v>
      </c>
      <c r="K32" s="3" t="s">
        <v>69</v>
      </c>
      <c r="L32" s="3">
        <v>2019</v>
      </c>
      <c r="M32" s="14"/>
      <c r="N32" s="64">
        <f>VLOOKUP(H32,'KODE BARANG 001'!$D$3:$L$115,8,0)</f>
        <v>76000</v>
      </c>
      <c r="O32" s="3" t="s">
        <v>214</v>
      </c>
      <c r="P32" s="14" t="str">
        <f t="shared" si="0"/>
        <v>KR07/GA /PK/BTI /2019-007</v>
      </c>
      <c r="Q32" s="3"/>
    </row>
    <row r="33" spans="2:17" x14ac:dyDescent="0.25">
      <c r="B33" s="14" t="s">
        <v>132</v>
      </c>
      <c r="C33" s="4" t="str">
        <f>VLOOKUP(H33,'KODE BARANG 001'!$D$4:$H$111,5,FALSE)</f>
        <v xml:space="preserve">PERLENGKAPAN </v>
      </c>
      <c r="D33" s="3" t="str">
        <f>VLOOKUP(C33,'KODE BARANG 001'!$H$4:$I$115,2,0)</f>
        <v>PK</v>
      </c>
      <c r="E33" s="3" t="str">
        <f>IFERROR(VLOOKUP('ALL '!H33,'KODE BARANG 001'!$D$3:$F$111,3,FALSE),"")</f>
        <v xml:space="preserve">KURSI </v>
      </c>
      <c r="F33" s="4" t="str">
        <f>VLOOKUP(H33,'KODE BARANG 001'!$D$3:E137,2,FALSE)</f>
        <v>KURSI KANTIN</v>
      </c>
      <c r="G33" s="4" t="str">
        <f>VLOOKUP(H33,'KODE BARANG 001'!$D$4:$G$111,4,FALSE)</f>
        <v>Bangku Plastik Lion Star</v>
      </c>
      <c r="H33" s="3" t="s">
        <v>331</v>
      </c>
      <c r="I33" s="14" t="s">
        <v>44</v>
      </c>
      <c r="J33" s="3" t="s">
        <v>67</v>
      </c>
      <c r="K33" s="3" t="s">
        <v>69</v>
      </c>
      <c r="L33" s="3">
        <v>2019</v>
      </c>
      <c r="M33" s="14"/>
      <c r="N33" s="64">
        <f>VLOOKUP(H33,'KODE BARANG 001'!$D$3:$L$115,8,0)</f>
        <v>76000</v>
      </c>
      <c r="O33" s="3" t="s">
        <v>214</v>
      </c>
      <c r="P33" s="14" t="str">
        <f t="shared" si="0"/>
        <v>KR07/GA /PK/BTI /2019-008</v>
      </c>
      <c r="Q33" s="3"/>
    </row>
    <row r="34" spans="2:17" x14ac:dyDescent="0.25">
      <c r="B34" s="14" t="s">
        <v>133</v>
      </c>
      <c r="C34" s="4" t="str">
        <f>VLOOKUP(H34,'KODE BARANG 001'!$D$4:$H$111,5,FALSE)</f>
        <v xml:space="preserve">PERLENGKAPAN </v>
      </c>
      <c r="D34" s="3" t="str">
        <f>VLOOKUP(C34,'KODE BARANG 001'!$H$4:$I$115,2,0)</f>
        <v>PK</v>
      </c>
      <c r="E34" s="3" t="str">
        <f>IFERROR(VLOOKUP('ALL '!H34,'KODE BARANG 001'!$D$3:$F$111,3,FALSE),"")</f>
        <v xml:space="preserve">KURSI </v>
      </c>
      <c r="F34" s="4" t="str">
        <f>VLOOKUP(H34,'KODE BARANG 001'!$D$3:E138,2,FALSE)</f>
        <v>KURSI KANTIN</v>
      </c>
      <c r="G34" s="4" t="str">
        <f>VLOOKUP(H34,'KODE BARANG 001'!$D$4:$G$111,4,FALSE)</f>
        <v>Bangku Plastik Lion Star</v>
      </c>
      <c r="H34" s="3" t="s">
        <v>331</v>
      </c>
      <c r="I34" s="14" t="s">
        <v>45</v>
      </c>
      <c r="J34" s="3" t="s">
        <v>67</v>
      </c>
      <c r="K34" s="3" t="s">
        <v>69</v>
      </c>
      <c r="L34" s="3">
        <v>2019</v>
      </c>
      <c r="M34" s="14"/>
      <c r="N34" s="64">
        <f>VLOOKUP(H34,'KODE BARANG 001'!$D$3:$L$115,8,0)</f>
        <v>76000</v>
      </c>
      <c r="O34" s="3" t="s">
        <v>214</v>
      </c>
      <c r="P34" s="14" t="str">
        <f t="shared" si="0"/>
        <v>KR07/GA /PK/BTI /2019-009</v>
      </c>
      <c r="Q34" s="3"/>
    </row>
    <row r="35" spans="2:17" x14ac:dyDescent="0.25">
      <c r="B35" s="14" t="s">
        <v>134</v>
      </c>
      <c r="C35" s="4" t="str">
        <f>VLOOKUP(H35,'KODE BARANG 001'!$D$4:$H$111,5,FALSE)</f>
        <v xml:space="preserve">PERLENGKAPAN </v>
      </c>
      <c r="D35" s="3" t="str">
        <f>VLOOKUP(C35,'KODE BARANG 001'!$H$4:$I$115,2,0)</f>
        <v>PK</v>
      </c>
      <c r="E35" s="3" t="str">
        <f>IFERROR(VLOOKUP('ALL '!H35,'KODE BARANG 001'!$D$3:$F$111,3,FALSE),"")</f>
        <v xml:space="preserve">KURSI </v>
      </c>
      <c r="F35" s="4" t="str">
        <f>VLOOKUP(H35,'KODE BARANG 001'!$D$3:E139,2,FALSE)</f>
        <v>KURSI KANTIN</v>
      </c>
      <c r="G35" s="4" t="str">
        <f>VLOOKUP(H35,'KODE BARANG 001'!$D$4:$G$111,4,FALSE)</f>
        <v>Bangku Plastik Lion Star</v>
      </c>
      <c r="H35" s="3" t="s">
        <v>331</v>
      </c>
      <c r="I35" s="14" t="s">
        <v>46</v>
      </c>
      <c r="J35" s="3" t="s">
        <v>67</v>
      </c>
      <c r="K35" s="3" t="s">
        <v>69</v>
      </c>
      <c r="L35" s="3">
        <v>2019</v>
      </c>
      <c r="M35" s="14"/>
      <c r="N35" s="64">
        <f>VLOOKUP(H35,'KODE BARANG 001'!$D$3:$L$115,8,0)</f>
        <v>76000</v>
      </c>
      <c r="O35" s="3" t="s">
        <v>214</v>
      </c>
      <c r="P35" s="14" t="str">
        <f t="shared" si="0"/>
        <v>KR07/GA /PK/BTI /2019-010</v>
      </c>
      <c r="Q35" s="3"/>
    </row>
    <row r="36" spans="2:17" x14ac:dyDescent="0.25">
      <c r="B36" s="14" t="s">
        <v>135</v>
      </c>
      <c r="C36" s="4" t="str">
        <f>VLOOKUP(H36,'KODE BARANG 001'!$D$4:$H$111,5,FALSE)</f>
        <v xml:space="preserve">PERLENGKAPAN </v>
      </c>
      <c r="D36" s="3" t="str">
        <f>VLOOKUP(C36,'KODE BARANG 001'!$H$4:$I$115,2,0)</f>
        <v>PK</v>
      </c>
      <c r="E36" s="3" t="str">
        <f>IFERROR(VLOOKUP('ALL '!H36,'KODE BARANG 001'!$D$3:$F$111,3,FALSE),"")</f>
        <v xml:space="preserve">KURSI </v>
      </c>
      <c r="F36" s="4" t="str">
        <f>VLOOKUP(H36,'KODE BARANG 001'!$D$3:E140,2,FALSE)</f>
        <v>KURSI KANTIN</v>
      </c>
      <c r="G36" s="4" t="str">
        <f>VLOOKUP(H36,'KODE BARANG 001'!$D$4:$G$111,4,FALSE)</f>
        <v>Bangku Plastik Lion Star</v>
      </c>
      <c r="H36" s="3" t="s">
        <v>331</v>
      </c>
      <c r="I36" s="14" t="s">
        <v>47</v>
      </c>
      <c r="J36" s="3" t="s">
        <v>67</v>
      </c>
      <c r="K36" s="3" t="s">
        <v>69</v>
      </c>
      <c r="L36" s="3">
        <v>2019</v>
      </c>
      <c r="M36" s="14"/>
      <c r="N36" s="64">
        <f>VLOOKUP(H36,'KODE BARANG 001'!$D$3:$L$115,8,0)</f>
        <v>76000</v>
      </c>
      <c r="O36" s="3" t="s">
        <v>214</v>
      </c>
      <c r="P36" s="14" t="str">
        <f t="shared" si="0"/>
        <v>KR07/GA /PK/BTI /2019-011</v>
      </c>
      <c r="Q36" s="3"/>
    </row>
    <row r="37" spans="2:17" x14ac:dyDescent="0.25">
      <c r="B37" s="14" t="s">
        <v>136</v>
      </c>
      <c r="C37" s="4" t="str">
        <f>VLOOKUP(H37,'KODE BARANG 001'!$D$4:$H$111,5,FALSE)</f>
        <v xml:space="preserve">PERLENGKAPAN </v>
      </c>
      <c r="D37" s="3" t="str">
        <f>VLOOKUP(C37,'KODE BARANG 001'!$H$4:$I$115,2,0)</f>
        <v>PK</v>
      </c>
      <c r="E37" s="3" t="str">
        <f>IFERROR(VLOOKUP('ALL '!H37,'KODE BARANG 001'!$D$3:$F$111,3,FALSE),"")</f>
        <v xml:space="preserve">KURSI </v>
      </c>
      <c r="F37" s="4" t="str">
        <f>VLOOKUP(H37,'KODE BARANG 001'!$D$3:E141,2,FALSE)</f>
        <v>KURSI KANTIN</v>
      </c>
      <c r="G37" s="4" t="str">
        <f>VLOOKUP(H37,'KODE BARANG 001'!$D$4:$G$111,4,FALSE)</f>
        <v>Bangku Plastik Lion Star</v>
      </c>
      <c r="H37" s="3" t="s">
        <v>331</v>
      </c>
      <c r="I37" s="14" t="s">
        <v>48</v>
      </c>
      <c r="J37" s="3" t="s">
        <v>67</v>
      </c>
      <c r="K37" s="3" t="s">
        <v>69</v>
      </c>
      <c r="L37" s="3">
        <v>2019</v>
      </c>
      <c r="M37" s="14"/>
      <c r="N37" s="64">
        <f>VLOOKUP(H37,'KODE BARANG 001'!$D$3:$L$115,8,0)</f>
        <v>76000</v>
      </c>
      <c r="O37" s="3" t="s">
        <v>214</v>
      </c>
      <c r="P37" s="14" t="str">
        <f t="shared" si="0"/>
        <v>KR07/GA /PK/BTI /2019-012</v>
      </c>
      <c r="Q37" s="3"/>
    </row>
    <row r="38" spans="2:17" x14ac:dyDescent="0.25">
      <c r="B38" s="14" t="s">
        <v>137</v>
      </c>
      <c r="C38" s="4" t="str">
        <f>VLOOKUP(H38,'KODE BARANG 001'!$D$4:$H$111,5,FALSE)</f>
        <v xml:space="preserve">PERLENGKAPAN </v>
      </c>
      <c r="D38" s="3" t="str">
        <f>VLOOKUP(C38,'KODE BARANG 001'!$H$4:$I$115,2,0)</f>
        <v>PK</v>
      </c>
      <c r="E38" s="3" t="str">
        <f>IFERROR(VLOOKUP('ALL '!H38,'KODE BARANG 001'!$D$3:$F$111,3,FALSE),"")</f>
        <v xml:space="preserve">KURSI </v>
      </c>
      <c r="F38" s="4" t="str">
        <f>VLOOKUP(H38,'KODE BARANG 001'!$D$3:E142,2,FALSE)</f>
        <v>KURSI KANTIN</v>
      </c>
      <c r="G38" s="4" t="str">
        <f>VLOOKUP(H38,'KODE BARANG 001'!$D$4:$G$111,4,FALSE)</f>
        <v>Bangku Plastik Lion Star</v>
      </c>
      <c r="H38" s="3" t="s">
        <v>331</v>
      </c>
      <c r="I38" s="14" t="s">
        <v>49</v>
      </c>
      <c r="J38" s="3" t="s">
        <v>67</v>
      </c>
      <c r="K38" s="3" t="s">
        <v>69</v>
      </c>
      <c r="L38" s="3">
        <v>2019</v>
      </c>
      <c r="M38" s="14"/>
      <c r="N38" s="64">
        <f>VLOOKUP(H38,'KODE BARANG 001'!$D$3:$L$115,8,0)</f>
        <v>76000</v>
      </c>
      <c r="O38" s="3" t="s">
        <v>214</v>
      </c>
      <c r="P38" s="14" t="str">
        <f t="shared" si="0"/>
        <v>KR07/GA /PK/BTI /2019-013</v>
      </c>
      <c r="Q38" s="3"/>
    </row>
    <row r="39" spans="2:17" x14ac:dyDescent="0.25">
      <c r="B39" s="14" t="s">
        <v>138</v>
      </c>
      <c r="C39" s="4" t="str">
        <f>VLOOKUP(H39,'KODE BARANG 001'!$D$4:$H$111,5,FALSE)</f>
        <v xml:space="preserve">PERLENGKAPAN </v>
      </c>
      <c r="D39" s="3" t="str">
        <f>VLOOKUP(C39,'KODE BARANG 001'!$H$4:$I$115,2,0)</f>
        <v>PK</v>
      </c>
      <c r="E39" s="3" t="str">
        <f>IFERROR(VLOOKUP('ALL '!H39,'KODE BARANG 001'!$D$3:$F$111,3,FALSE),"")</f>
        <v xml:space="preserve">KURSI </v>
      </c>
      <c r="F39" s="4" t="str">
        <f>VLOOKUP(H39,'KODE BARANG 001'!$D$3:E143,2,FALSE)</f>
        <v>KURSI KANTIN</v>
      </c>
      <c r="G39" s="4" t="str">
        <f>VLOOKUP(H39,'KODE BARANG 001'!$D$4:$G$111,4,FALSE)</f>
        <v>Bangku Plastik Lion Star</v>
      </c>
      <c r="H39" s="3" t="s">
        <v>331</v>
      </c>
      <c r="I39" s="14" t="s">
        <v>50</v>
      </c>
      <c r="J39" s="3" t="s">
        <v>67</v>
      </c>
      <c r="K39" s="3" t="s">
        <v>69</v>
      </c>
      <c r="L39" s="3">
        <v>2019</v>
      </c>
      <c r="M39" s="14"/>
      <c r="N39" s="64">
        <f>VLOOKUP(H39,'KODE BARANG 001'!$D$3:$L$115,8,0)</f>
        <v>76000</v>
      </c>
      <c r="O39" s="3" t="s">
        <v>214</v>
      </c>
      <c r="P39" s="14" t="str">
        <f t="shared" si="0"/>
        <v>KR07/GA /PK/BTI /2019-014</v>
      </c>
      <c r="Q39" s="3"/>
    </row>
    <row r="40" spans="2:17" x14ac:dyDescent="0.25">
      <c r="B40" s="14" t="s">
        <v>139</v>
      </c>
      <c r="C40" s="4" t="str">
        <f>VLOOKUP(H40,'KODE BARANG 001'!$D$4:$H$111,5,FALSE)</f>
        <v xml:space="preserve">PERLENGKAPAN </v>
      </c>
      <c r="D40" s="3" t="str">
        <f>VLOOKUP(C40,'KODE BARANG 001'!$H$4:$I$115,2,0)</f>
        <v>PK</v>
      </c>
      <c r="E40" s="3" t="str">
        <f>IFERROR(VLOOKUP('ALL '!H40,'KODE BARANG 001'!$D$3:$F$111,3,FALSE),"")</f>
        <v xml:space="preserve">KURSI </v>
      </c>
      <c r="F40" s="4" t="str">
        <f>VLOOKUP(H40,'KODE BARANG 001'!$D$3:E144,2,FALSE)</f>
        <v>KURSI KANTIN</v>
      </c>
      <c r="G40" s="4" t="str">
        <f>VLOOKUP(H40,'KODE BARANG 001'!$D$4:$G$111,4,FALSE)</f>
        <v>Bangku Plastik Lion Star</v>
      </c>
      <c r="H40" s="3" t="s">
        <v>331</v>
      </c>
      <c r="I40" s="14" t="s">
        <v>51</v>
      </c>
      <c r="J40" s="3" t="s">
        <v>67</v>
      </c>
      <c r="K40" s="3" t="s">
        <v>69</v>
      </c>
      <c r="L40" s="3">
        <v>2019</v>
      </c>
      <c r="M40" s="14"/>
      <c r="N40" s="64">
        <f>VLOOKUP(H40,'KODE BARANG 001'!$D$3:$L$115,8,0)</f>
        <v>76000</v>
      </c>
      <c r="O40" s="3" t="s">
        <v>214</v>
      </c>
      <c r="P40" s="14" t="str">
        <f t="shared" si="0"/>
        <v>KR07/GA /PK/BTI /2019-015</v>
      </c>
      <c r="Q40" s="3"/>
    </row>
    <row r="41" spans="2:17" x14ac:dyDescent="0.25">
      <c r="B41" s="14" t="s">
        <v>140</v>
      </c>
      <c r="C41" s="4" t="str">
        <f>VLOOKUP(H41,'KODE BARANG 001'!$D$4:$H$111,5,FALSE)</f>
        <v xml:space="preserve">PERLENGKAPAN </v>
      </c>
      <c r="D41" s="3" t="str">
        <f>VLOOKUP(C41,'KODE BARANG 001'!$H$4:$I$115,2,0)</f>
        <v>PK</v>
      </c>
      <c r="E41" s="3" t="str">
        <f>IFERROR(VLOOKUP('ALL '!H41,'KODE BARANG 001'!$D$3:$F$111,3,FALSE),"")</f>
        <v xml:space="preserve">KURSI </v>
      </c>
      <c r="F41" s="4" t="str">
        <f>VLOOKUP(H41,'KODE BARANG 001'!$D$3:E145,2,FALSE)</f>
        <v>KURSI KANTIN</v>
      </c>
      <c r="G41" s="4" t="str">
        <f>VLOOKUP(H41,'KODE BARANG 001'!$D$4:$G$111,4,FALSE)</f>
        <v>Bangku Plastik Lion Star</v>
      </c>
      <c r="H41" s="3" t="s">
        <v>331</v>
      </c>
      <c r="I41" s="14" t="s">
        <v>52</v>
      </c>
      <c r="J41" s="3" t="s">
        <v>67</v>
      </c>
      <c r="K41" s="3" t="s">
        <v>69</v>
      </c>
      <c r="L41" s="3">
        <v>2019</v>
      </c>
      <c r="M41" s="14"/>
      <c r="N41" s="64">
        <f>VLOOKUP(H41,'KODE BARANG 001'!$D$3:$L$115,8,0)</f>
        <v>76000</v>
      </c>
      <c r="O41" s="3" t="s">
        <v>214</v>
      </c>
      <c r="P41" s="14" t="str">
        <f t="shared" si="0"/>
        <v>KR07/GA /PK/BTI /2019-016</v>
      </c>
      <c r="Q41" s="3"/>
    </row>
    <row r="42" spans="2:17" x14ac:dyDescent="0.25">
      <c r="B42" s="14" t="s">
        <v>141</v>
      </c>
      <c r="C42" s="4" t="str">
        <f>VLOOKUP(H42,'KODE BARANG 001'!$D$4:$H$111,5,FALSE)</f>
        <v xml:space="preserve">PERLENGKAPAN </v>
      </c>
      <c r="D42" s="3" t="str">
        <f>VLOOKUP(C42,'KODE BARANG 001'!$H$4:$I$115,2,0)</f>
        <v>PK</v>
      </c>
      <c r="E42" s="3" t="str">
        <f>IFERROR(VLOOKUP('ALL '!H42,'KODE BARANG 001'!$D$3:$F$111,3,FALSE),"")</f>
        <v xml:space="preserve">KURSI </v>
      </c>
      <c r="F42" s="4" t="str">
        <f>VLOOKUP(H42,'KODE BARANG 001'!$D$3:E146,2,FALSE)</f>
        <v>KURSI KANTIN</v>
      </c>
      <c r="G42" s="4" t="str">
        <f>VLOOKUP(H42,'KODE BARANG 001'!$D$4:$G$111,4,FALSE)</f>
        <v>Bangku Plastik Lion Star</v>
      </c>
      <c r="H42" s="3" t="s">
        <v>331</v>
      </c>
      <c r="I42" s="14" t="s">
        <v>53</v>
      </c>
      <c r="J42" s="3" t="s">
        <v>67</v>
      </c>
      <c r="K42" s="3" t="s">
        <v>69</v>
      </c>
      <c r="L42" s="3">
        <v>2019</v>
      </c>
      <c r="M42" s="14"/>
      <c r="N42" s="64">
        <f>VLOOKUP(H42,'KODE BARANG 001'!$D$3:$L$115,8,0)</f>
        <v>76000</v>
      </c>
      <c r="O42" s="3" t="s">
        <v>214</v>
      </c>
      <c r="P42" s="14" t="str">
        <f t="shared" si="0"/>
        <v>KR07/GA /PK/BTI /2019-017</v>
      </c>
      <c r="Q42" s="3"/>
    </row>
    <row r="43" spans="2:17" x14ac:dyDescent="0.25">
      <c r="B43" s="14" t="s">
        <v>142</v>
      </c>
      <c r="C43" s="4" t="str">
        <f>VLOOKUP(H43,'KODE BARANG 001'!$D$4:$H$111,5,FALSE)</f>
        <v xml:space="preserve">PERLENGKAPAN </v>
      </c>
      <c r="D43" s="3" t="str">
        <f>VLOOKUP(C43,'KODE BARANG 001'!$H$4:$I$115,2,0)</f>
        <v>PK</v>
      </c>
      <c r="E43" s="3" t="str">
        <f>IFERROR(VLOOKUP('ALL '!H43,'KODE BARANG 001'!$D$3:$F$111,3,FALSE),"")</f>
        <v xml:space="preserve">KURSI </v>
      </c>
      <c r="F43" s="4" t="str">
        <f>VLOOKUP(H43,'KODE BARANG 001'!$D$3:E147,2,FALSE)</f>
        <v>KURSI KANTIN</v>
      </c>
      <c r="G43" s="4" t="str">
        <f>VLOOKUP(H43,'KODE BARANG 001'!$D$4:$G$111,4,FALSE)</f>
        <v>Bangku Plastik Lion Star</v>
      </c>
      <c r="H43" s="3" t="s">
        <v>331</v>
      </c>
      <c r="I43" s="14" t="s">
        <v>54</v>
      </c>
      <c r="J43" s="3" t="s">
        <v>67</v>
      </c>
      <c r="K43" s="3" t="s">
        <v>69</v>
      </c>
      <c r="L43" s="3">
        <v>2019</v>
      </c>
      <c r="M43" s="14"/>
      <c r="N43" s="64">
        <f>VLOOKUP(H43,'KODE BARANG 001'!$D$3:$L$115,8,0)</f>
        <v>76000</v>
      </c>
      <c r="O43" s="3" t="s">
        <v>214</v>
      </c>
      <c r="P43" s="14" t="str">
        <f t="shared" si="0"/>
        <v>KR07/GA /PK/BTI /2019-018</v>
      </c>
      <c r="Q43" s="3"/>
    </row>
    <row r="44" spans="2:17" x14ac:dyDescent="0.25">
      <c r="B44" s="14" t="s">
        <v>143</v>
      </c>
      <c r="C44" s="4" t="str">
        <f>VLOOKUP(H44,'KODE BARANG 001'!$D$4:$H$111,5,FALSE)</f>
        <v xml:space="preserve">PERLENGKAPAN </v>
      </c>
      <c r="D44" s="3" t="str">
        <f>VLOOKUP(C44,'KODE BARANG 001'!$H$4:$I$115,2,0)</f>
        <v>PK</v>
      </c>
      <c r="E44" s="3" t="str">
        <f>IFERROR(VLOOKUP('ALL '!H44,'KODE BARANG 001'!$D$3:$F$111,3,FALSE),"")</f>
        <v xml:space="preserve">KURSI </v>
      </c>
      <c r="F44" s="4" t="str">
        <f>VLOOKUP(H44,'KODE BARANG 001'!$D$3:E148,2,FALSE)</f>
        <v>KURSI KANTIN</v>
      </c>
      <c r="G44" s="4" t="str">
        <f>VLOOKUP(H44,'KODE BARANG 001'!$D$4:$G$111,4,FALSE)</f>
        <v>Bangku Plastik Lion Star</v>
      </c>
      <c r="H44" s="3" t="s">
        <v>331</v>
      </c>
      <c r="I44" s="14" t="s">
        <v>55</v>
      </c>
      <c r="J44" s="3" t="s">
        <v>67</v>
      </c>
      <c r="K44" s="3" t="s">
        <v>69</v>
      </c>
      <c r="L44" s="3">
        <v>2019</v>
      </c>
      <c r="M44" s="14"/>
      <c r="N44" s="64">
        <f>VLOOKUP(H44,'KODE BARANG 001'!$D$3:$L$115,8,0)</f>
        <v>76000</v>
      </c>
      <c r="O44" s="3" t="s">
        <v>214</v>
      </c>
      <c r="P44" s="14" t="str">
        <f t="shared" si="0"/>
        <v>KR07/GA /PK/BTI /2019-019</v>
      </c>
      <c r="Q44" s="3"/>
    </row>
    <row r="45" spans="2:17" x14ac:dyDescent="0.25">
      <c r="B45" s="14" t="s">
        <v>144</v>
      </c>
      <c r="C45" s="4" t="str">
        <f>VLOOKUP(H45,'KODE BARANG 001'!$D$4:$H$111,5,FALSE)</f>
        <v xml:space="preserve">PERLENGKAPAN </v>
      </c>
      <c r="D45" s="3" t="str">
        <f>VLOOKUP(C45,'KODE BARANG 001'!$H$4:$I$115,2,0)</f>
        <v>PK</v>
      </c>
      <c r="E45" s="3" t="str">
        <f>IFERROR(VLOOKUP('ALL '!H45,'KODE BARANG 001'!$D$3:$F$111,3,FALSE),"")</f>
        <v xml:space="preserve">KURSI </v>
      </c>
      <c r="F45" s="4" t="str">
        <f>VLOOKUP(H45,'KODE BARANG 001'!$D$3:E149,2,FALSE)</f>
        <v>KURSI KANTIN</v>
      </c>
      <c r="G45" s="4" t="str">
        <f>VLOOKUP(H45,'KODE BARANG 001'!$D$4:$G$111,4,FALSE)</f>
        <v>Bangku Plastik Lion Star</v>
      </c>
      <c r="H45" s="3" t="s">
        <v>331</v>
      </c>
      <c r="I45" s="14" t="s">
        <v>56</v>
      </c>
      <c r="J45" s="3" t="s">
        <v>67</v>
      </c>
      <c r="K45" s="3" t="s">
        <v>69</v>
      </c>
      <c r="L45" s="3">
        <v>2019</v>
      </c>
      <c r="M45" s="14"/>
      <c r="N45" s="64">
        <f>VLOOKUP(H45,'KODE BARANG 001'!$D$3:$L$115,8,0)</f>
        <v>76000</v>
      </c>
      <c r="O45" s="3" t="s">
        <v>214</v>
      </c>
      <c r="P45" s="14" t="str">
        <f t="shared" si="0"/>
        <v>KR07/GA /PK/BTI /2019-020</v>
      </c>
      <c r="Q45" s="3"/>
    </row>
    <row r="46" spans="2:17" x14ac:dyDescent="0.25">
      <c r="B46" s="14" t="s">
        <v>145</v>
      </c>
      <c r="C46" s="4" t="str">
        <f>VLOOKUP(H46,'KODE BARANG 001'!$D$4:$H$111,5,FALSE)</f>
        <v xml:space="preserve">PERLENGKAPAN </v>
      </c>
      <c r="D46" s="3" t="str">
        <f>VLOOKUP(C46,'KODE BARANG 001'!$H$4:$I$115,2,0)</f>
        <v>PK</v>
      </c>
      <c r="E46" s="3" t="str">
        <f>IFERROR(VLOOKUP('ALL '!H46,'KODE BARANG 001'!$D$3:$F$111,3,FALSE),"")</f>
        <v xml:space="preserve">KURSI </v>
      </c>
      <c r="F46" s="4" t="str">
        <f>VLOOKUP(H46,'KODE BARANG 001'!$D$3:E150,2,FALSE)</f>
        <v>KURSI KANTIN</v>
      </c>
      <c r="G46" s="4" t="str">
        <f>VLOOKUP(H46,'KODE BARANG 001'!$D$4:$G$111,4,FALSE)</f>
        <v>Bangku Plastik Lion Star</v>
      </c>
      <c r="H46" s="3" t="s">
        <v>331</v>
      </c>
      <c r="I46" s="14" t="s">
        <v>57</v>
      </c>
      <c r="J46" s="3" t="s">
        <v>67</v>
      </c>
      <c r="K46" s="3" t="s">
        <v>69</v>
      </c>
      <c r="L46" s="3">
        <v>2019</v>
      </c>
      <c r="M46" s="14"/>
      <c r="N46" s="64">
        <f>VLOOKUP(H46,'KODE BARANG 001'!$D$3:$L$115,8,0)</f>
        <v>76000</v>
      </c>
      <c r="O46" s="3" t="s">
        <v>214</v>
      </c>
      <c r="P46" s="14" t="str">
        <f t="shared" si="0"/>
        <v>KR07/GA /PK/BTI /2019-021</v>
      </c>
      <c r="Q46" s="3"/>
    </row>
    <row r="47" spans="2:17" x14ac:dyDescent="0.25">
      <c r="B47" s="14" t="s">
        <v>146</v>
      </c>
      <c r="C47" s="4" t="str">
        <f>VLOOKUP(H47,'KODE BARANG 001'!$D$4:$H$111,5,FALSE)</f>
        <v xml:space="preserve">PERLENGKAPAN </v>
      </c>
      <c r="D47" s="3" t="str">
        <f>VLOOKUP(C47,'KODE BARANG 001'!$H$4:$I$115,2,0)</f>
        <v>PK</v>
      </c>
      <c r="E47" s="3" t="str">
        <f>IFERROR(VLOOKUP('ALL '!H47,'KODE BARANG 001'!$D$3:$F$111,3,FALSE),"")</f>
        <v xml:space="preserve">KURSI </v>
      </c>
      <c r="F47" s="4" t="str">
        <f>VLOOKUP(H47,'KODE BARANG 001'!$D$3:E151,2,FALSE)</f>
        <v>KURSI KANTIN</v>
      </c>
      <c r="G47" s="4" t="str">
        <f>VLOOKUP(H47,'KODE BARANG 001'!$D$4:$G$111,4,FALSE)</f>
        <v>Bangku Plastik Lion Star</v>
      </c>
      <c r="H47" s="3" t="s">
        <v>331</v>
      </c>
      <c r="I47" s="14" t="s">
        <v>58</v>
      </c>
      <c r="J47" s="3" t="s">
        <v>67</v>
      </c>
      <c r="K47" s="3" t="s">
        <v>69</v>
      </c>
      <c r="L47" s="3">
        <v>2019</v>
      </c>
      <c r="M47" s="14"/>
      <c r="N47" s="64">
        <f>VLOOKUP(H47,'KODE BARANG 001'!$D$3:$L$115,8,0)</f>
        <v>76000</v>
      </c>
      <c r="O47" s="3" t="s">
        <v>214</v>
      </c>
      <c r="P47" s="14" t="str">
        <f t="shared" si="0"/>
        <v>KR07/GA /PK/BTI /2019-022</v>
      </c>
      <c r="Q47" s="3"/>
    </row>
    <row r="48" spans="2:17" x14ac:dyDescent="0.25">
      <c r="B48" s="14" t="s">
        <v>147</v>
      </c>
      <c r="C48" s="4" t="str">
        <f>VLOOKUP(H48,'KODE BARANG 001'!$D$4:$H$111,5,FALSE)</f>
        <v xml:space="preserve">PERLENGKAPAN </v>
      </c>
      <c r="D48" s="3" t="str">
        <f>VLOOKUP(C48,'KODE BARANG 001'!$H$4:$I$115,2,0)</f>
        <v>PK</v>
      </c>
      <c r="E48" s="3" t="str">
        <f>IFERROR(VLOOKUP('ALL '!H48,'KODE BARANG 001'!$D$3:$F$111,3,FALSE),"")</f>
        <v xml:space="preserve">KURSI </v>
      </c>
      <c r="F48" s="4" t="str">
        <f>VLOOKUP(H48,'KODE BARANG 001'!$D$3:E152,2,FALSE)</f>
        <v>KURSI KANTIN</v>
      </c>
      <c r="G48" s="4" t="str">
        <f>VLOOKUP(H48,'KODE BARANG 001'!$D$4:$G$111,4,FALSE)</f>
        <v>Bangku Plastik Lion Star</v>
      </c>
      <c r="H48" s="3" t="s">
        <v>331</v>
      </c>
      <c r="I48" s="14" t="s">
        <v>59</v>
      </c>
      <c r="J48" s="3" t="s">
        <v>67</v>
      </c>
      <c r="K48" s="3" t="s">
        <v>69</v>
      </c>
      <c r="L48" s="3">
        <v>2019</v>
      </c>
      <c r="M48" s="14"/>
      <c r="N48" s="64">
        <f>VLOOKUP(H48,'KODE BARANG 001'!$D$3:$L$115,8,0)</f>
        <v>76000</v>
      </c>
      <c r="O48" s="3" t="s">
        <v>214</v>
      </c>
      <c r="P48" s="14" t="str">
        <f t="shared" si="0"/>
        <v>KR07/GA /PK/BTI /2019-023</v>
      </c>
      <c r="Q48" s="3"/>
    </row>
    <row r="49" spans="2:17" x14ac:dyDescent="0.25">
      <c r="B49" s="14" t="s">
        <v>148</v>
      </c>
      <c r="C49" s="4" t="str">
        <f>VLOOKUP(H49,'KODE BARANG 001'!$D$4:$H$111,5,FALSE)</f>
        <v xml:space="preserve">PERLENGKAPAN </v>
      </c>
      <c r="D49" s="3" t="str">
        <f>VLOOKUP(C49,'KODE BARANG 001'!$H$4:$I$115,2,0)</f>
        <v>PK</v>
      </c>
      <c r="E49" s="3" t="str">
        <f>IFERROR(VLOOKUP('ALL '!H49,'KODE BARANG 001'!$D$3:$F$111,3,FALSE),"")</f>
        <v xml:space="preserve">KURSI </v>
      </c>
      <c r="F49" s="4" t="str">
        <f>VLOOKUP(H49,'KODE BARANG 001'!$D$3:E153,2,FALSE)</f>
        <v>KURSI KANTIN</v>
      </c>
      <c r="G49" s="4" t="str">
        <f>VLOOKUP(H49,'KODE BARANG 001'!$D$4:$G$111,4,FALSE)</f>
        <v>Bangku Plastik Lion Star</v>
      </c>
      <c r="H49" s="3" t="s">
        <v>331</v>
      </c>
      <c r="I49" s="14" t="s">
        <v>60</v>
      </c>
      <c r="J49" s="3" t="s">
        <v>67</v>
      </c>
      <c r="K49" s="3" t="s">
        <v>69</v>
      </c>
      <c r="L49" s="3">
        <v>2019</v>
      </c>
      <c r="M49" s="14"/>
      <c r="N49" s="64">
        <f>VLOOKUP(H49,'KODE BARANG 001'!$D$3:$L$115,8,0)</f>
        <v>76000</v>
      </c>
      <c r="O49" s="3" t="s">
        <v>214</v>
      </c>
      <c r="P49" s="14" t="str">
        <f t="shared" si="0"/>
        <v>KR07/GA /PK/BTI /2019-024</v>
      </c>
      <c r="Q49" s="3"/>
    </row>
    <row r="50" spans="2:17" x14ac:dyDescent="0.25">
      <c r="B50" s="14" t="s">
        <v>149</v>
      </c>
      <c r="C50" s="4" t="str">
        <f>VLOOKUP(H50,'KODE BARANG 001'!$D$4:$H$111,5,FALSE)</f>
        <v xml:space="preserve">PERLENGKAPAN </v>
      </c>
      <c r="D50" s="3" t="str">
        <f>VLOOKUP(C50,'KODE BARANG 001'!$H$4:$I$115,2,0)</f>
        <v>PK</v>
      </c>
      <c r="E50" s="3" t="str">
        <f>IFERROR(VLOOKUP('ALL '!H50,'KODE BARANG 001'!$D$3:$F$111,3,FALSE),"")</f>
        <v xml:space="preserve">KURSI </v>
      </c>
      <c r="F50" s="4" t="str">
        <f>VLOOKUP(H50,'KODE BARANG 001'!$D$3:E154,2,FALSE)</f>
        <v>KURSI KANTIN</v>
      </c>
      <c r="G50" s="4" t="str">
        <f>VLOOKUP(H50,'KODE BARANG 001'!$D$4:$G$111,4,FALSE)</f>
        <v>Bangku Plastik Lion Star</v>
      </c>
      <c r="H50" s="3" t="s">
        <v>331</v>
      </c>
      <c r="I50" s="14" t="s">
        <v>61</v>
      </c>
      <c r="J50" s="3" t="s">
        <v>67</v>
      </c>
      <c r="K50" s="3" t="s">
        <v>69</v>
      </c>
      <c r="L50" s="3">
        <v>2019</v>
      </c>
      <c r="M50" s="14"/>
      <c r="N50" s="64">
        <f>VLOOKUP(H50,'KODE BARANG 001'!$D$3:$L$115,8,0)</f>
        <v>76000</v>
      </c>
      <c r="O50" s="3" t="s">
        <v>214</v>
      </c>
      <c r="P50" s="14" t="str">
        <f t="shared" si="0"/>
        <v>KR07/GA /PK/BTI /2019-025</v>
      </c>
      <c r="Q50" s="3"/>
    </row>
    <row r="51" spans="2:17" x14ac:dyDescent="0.25">
      <c r="B51" s="14" t="s">
        <v>150</v>
      </c>
      <c r="C51" s="4" t="str">
        <f>VLOOKUP(H51,'KODE BARANG 001'!$D$4:$H$111,5,FALSE)</f>
        <v xml:space="preserve">PERLENGKAPAN </v>
      </c>
      <c r="D51" s="3" t="str">
        <f>VLOOKUP(C51,'KODE BARANG 001'!$H$4:$I$115,2,0)</f>
        <v>PK</v>
      </c>
      <c r="E51" s="3" t="str">
        <f>IFERROR(VLOOKUP('ALL '!H51,'KODE BARANG 001'!$D$3:$F$111,3,FALSE),"")</f>
        <v xml:space="preserve">KURSI </v>
      </c>
      <c r="F51" s="4" t="str">
        <f>VLOOKUP(H51,'KODE BARANG 001'!$D$3:E155,2,FALSE)</f>
        <v>KURSI KANTIN</v>
      </c>
      <c r="G51" s="4" t="str">
        <f>VLOOKUP(H51,'KODE BARANG 001'!$D$4:$G$111,4,FALSE)</f>
        <v>Bangku Plastik Lion Star</v>
      </c>
      <c r="H51" s="3" t="s">
        <v>331</v>
      </c>
      <c r="I51" s="14" t="s">
        <v>70</v>
      </c>
      <c r="J51" s="3" t="s">
        <v>67</v>
      </c>
      <c r="K51" s="3" t="s">
        <v>69</v>
      </c>
      <c r="L51" s="3">
        <v>2019</v>
      </c>
      <c r="M51" s="14"/>
      <c r="N51" s="64">
        <f>VLOOKUP(H51,'KODE BARANG 001'!$D$3:$L$115,8,0)</f>
        <v>76000</v>
      </c>
      <c r="O51" s="3" t="s">
        <v>214</v>
      </c>
      <c r="P51" s="14" t="str">
        <f t="shared" si="0"/>
        <v>KR07/GA /PK/BTI /2019-026</v>
      </c>
      <c r="Q51" s="3"/>
    </row>
    <row r="52" spans="2:17" x14ac:dyDescent="0.25">
      <c r="B52" s="14" t="s">
        <v>151</v>
      </c>
      <c r="C52" s="4" t="str">
        <f>VLOOKUP(H52,'KODE BARANG 001'!$D$4:$H$111,5,FALSE)</f>
        <v xml:space="preserve">PERLENGKAPAN </v>
      </c>
      <c r="D52" s="3" t="str">
        <f>VLOOKUP(C52,'KODE BARANG 001'!$H$4:$I$115,2,0)</f>
        <v>PK</v>
      </c>
      <c r="E52" s="3" t="str">
        <f>IFERROR(VLOOKUP('ALL '!H52,'KODE BARANG 001'!$D$3:$F$111,3,FALSE),"")</f>
        <v xml:space="preserve">KURSI </v>
      </c>
      <c r="F52" s="4" t="str">
        <f>VLOOKUP(H52,'KODE BARANG 001'!$D$3:E156,2,FALSE)</f>
        <v>KURSI KANTIN</v>
      </c>
      <c r="G52" s="4" t="str">
        <f>VLOOKUP(H52,'KODE BARANG 001'!$D$4:$G$111,4,FALSE)</f>
        <v>Bangku Plastik Lion Star</v>
      </c>
      <c r="H52" s="3" t="s">
        <v>331</v>
      </c>
      <c r="I52" s="14" t="s">
        <v>71</v>
      </c>
      <c r="J52" s="3" t="s">
        <v>67</v>
      </c>
      <c r="K52" s="3" t="s">
        <v>69</v>
      </c>
      <c r="L52" s="3">
        <v>2019</v>
      </c>
      <c r="M52" s="14"/>
      <c r="N52" s="64">
        <f>VLOOKUP(H52,'KODE BARANG 001'!$D$3:$L$115,8,0)</f>
        <v>76000</v>
      </c>
      <c r="O52" s="3" t="s">
        <v>214</v>
      </c>
      <c r="P52" s="14" t="str">
        <f t="shared" si="0"/>
        <v>KR07/GA /PK/BTI /2019-027</v>
      </c>
      <c r="Q52" s="3"/>
    </row>
    <row r="53" spans="2:17" x14ac:dyDescent="0.25">
      <c r="B53" s="14" t="s">
        <v>152</v>
      </c>
      <c r="C53" s="4" t="str">
        <f>VLOOKUP(H53,'KODE BARANG 001'!$D$4:$H$111,5,FALSE)</f>
        <v xml:space="preserve">PERLENGKAPAN </v>
      </c>
      <c r="D53" s="3" t="str">
        <f>VLOOKUP(C53,'KODE BARANG 001'!$H$4:$I$115,2,0)</f>
        <v>PK</v>
      </c>
      <c r="E53" s="3" t="str">
        <f>IFERROR(VLOOKUP('ALL '!H53,'KODE BARANG 001'!$D$3:$F$111,3,FALSE),"")</f>
        <v xml:space="preserve">KURSI </v>
      </c>
      <c r="F53" s="4" t="str">
        <f>VLOOKUP(H53,'KODE BARANG 001'!$D$3:E157,2,FALSE)</f>
        <v>KURSI KANTIN</v>
      </c>
      <c r="G53" s="4" t="str">
        <f>VLOOKUP(H53,'KODE BARANG 001'!$D$4:$G$111,4,FALSE)</f>
        <v>Bangku Plastik Lion Star</v>
      </c>
      <c r="H53" s="3" t="s">
        <v>331</v>
      </c>
      <c r="I53" s="14" t="s">
        <v>72</v>
      </c>
      <c r="J53" s="3" t="s">
        <v>67</v>
      </c>
      <c r="K53" s="3" t="s">
        <v>69</v>
      </c>
      <c r="L53" s="3">
        <v>2019</v>
      </c>
      <c r="M53" s="14"/>
      <c r="N53" s="64">
        <f>VLOOKUP(H53,'KODE BARANG 001'!$D$3:$L$115,8,0)</f>
        <v>76000</v>
      </c>
      <c r="O53" s="3" t="s">
        <v>214</v>
      </c>
      <c r="P53" s="14" t="str">
        <f t="shared" si="0"/>
        <v>KR07/GA /PK/BTI /2019-028</v>
      </c>
      <c r="Q53" s="3"/>
    </row>
    <row r="54" spans="2:17" x14ac:dyDescent="0.25">
      <c r="B54" s="14" t="s">
        <v>153</v>
      </c>
      <c r="C54" s="4" t="str">
        <f>VLOOKUP(H54,'KODE BARANG 001'!$D$4:$H$111,5,FALSE)</f>
        <v xml:space="preserve">PERLENGKAPAN </v>
      </c>
      <c r="D54" s="3" t="str">
        <f>VLOOKUP(C54,'KODE BARANG 001'!$H$4:$I$115,2,0)</f>
        <v>PK</v>
      </c>
      <c r="E54" s="3" t="str">
        <f>IFERROR(VLOOKUP('ALL '!H54,'KODE BARANG 001'!$D$3:$F$111,3,FALSE),"")</f>
        <v xml:space="preserve">KURSI </v>
      </c>
      <c r="F54" s="4" t="str">
        <f>VLOOKUP(H54,'KODE BARANG 001'!$D$3:E158,2,FALSE)</f>
        <v>KURSI KANTIN</v>
      </c>
      <c r="G54" s="4" t="str">
        <f>VLOOKUP(H54,'KODE BARANG 001'!$D$4:$G$111,4,FALSE)</f>
        <v>Bangku Plastik Lion Star</v>
      </c>
      <c r="H54" s="3" t="s">
        <v>331</v>
      </c>
      <c r="I54" s="14" t="s">
        <v>73</v>
      </c>
      <c r="J54" s="3" t="s">
        <v>67</v>
      </c>
      <c r="K54" s="3" t="s">
        <v>69</v>
      </c>
      <c r="L54" s="3">
        <v>2019</v>
      </c>
      <c r="M54" s="14"/>
      <c r="N54" s="64">
        <f>VLOOKUP(H54,'KODE BARANG 001'!$D$3:$L$115,8,0)</f>
        <v>76000</v>
      </c>
      <c r="O54" s="3" t="s">
        <v>214</v>
      </c>
      <c r="P54" s="14" t="str">
        <f t="shared" si="0"/>
        <v>KR07/GA /PK/BTI /2019-029</v>
      </c>
      <c r="Q54" s="3"/>
    </row>
    <row r="55" spans="2:17" x14ac:dyDescent="0.25">
      <c r="B55" s="14" t="s">
        <v>154</v>
      </c>
      <c r="C55" s="4" t="str">
        <f>VLOOKUP(H55,'KODE BARANG 001'!$D$4:$H$111,5,FALSE)</f>
        <v xml:space="preserve">PERLENGKAPAN </v>
      </c>
      <c r="D55" s="3" t="str">
        <f>VLOOKUP(C55,'KODE BARANG 001'!$H$4:$I$115,2,0)</f>
        <v>PK</v>
      </c>
      <c r="E55" s="3" t="str">
        <f>IFERROR(VLOOKUP('ALL '!H55,'KODE BARANG 001'!$D$3:$F$111,3,FALSE),"")</f>
        <v xml:space="preserve">KURSI </v>
      </c>
      <c r="F55" s="4" t="str">
        <f>VLOOKUP(H55,'KODE BARANG 001'!$D$3:E159,2,FALSE)</f>
        <v>KURSI KANTIN</v>
      </c>
      <c r="G55" s="4" t="str">
        <f>VLOOKUP(H55,'KODE BARANG 001'!$D$4:$G$111,4,FALSE)</f>
        <v>Bangku Plastik Lion Star</v>
      </c>
      <c r="H55" s="3" t="s">
        <v>331</v>
      </c>
      <c r="I55" s="14" t="s">
        <v>74</v>
      </c>
      <c r="J55" s="3" t="s">
        <v>67</v>
      </c>
      <c r="K55" s="3" t="s">
        <v>69</v>
      </c>
      <c r="L55" s="3">
        <v>2019</v>
      </c>
      <c r="M55" s="14"/>
      <c r="N55" s="64">
        <f>VLOOKUP(H55,'KODE BARANG 001'!$D$3:$L$115,8,0)</f>
        <v>76000</v>
      </c>
      <c r="O55" s="3" t="s">
        <v>214</v>
      </c>
      <c r="P55" s="14" t="str">
        <f t="shared" si="0"/>
        <v>KR07/GA /PK/BTI /2019-030</v>
      </c>
      <c r="Q55" s="3"/>
    </row>
    <row r="56" spans="2:17" x14ac:dyDescent="0.25">
      <c r="B56" s="14" t="s">
        <v>155</v>
      </c>
      <c r="C56" s="4" t="str">
        <f>VLOOKUP(H56,'KODE BARANG 001'!$D$4:$H$111,5,FALSE)</f>
        <v xml:space="preserve">PERLENGKAPAN </v>
      </c>
      <c r="D56" s="3" t="str">
        <f>VLOOKUP(C56,'KODE BARANG 001'!$H$4:$I$115,2,0)</f>
        <v>PK</v>
      </c>
      <c r="E56" s="3" t="str">
        <f>IFERROR(VLOOKUP('ALL '!H56,'KODE BARANG 001'!$D$3:$F$111,3,FALSE),"")</f>
        <v xml:space="preserve">KURSI </v>
      </c>
      <c r="F56" s="4" t="str">
        <f>VLOOKUP(H56,'KODE BARANG 001'!$D$3:E160,2,FALSE)</f>
        <v>KURSI KANTIN</v>
      </c>
      <c r="G56" s="4" t="str">
        <f>VLOOKUP(H56,'KODE BARANG 001'!$D$4:$G$111,4,FALSE)</f>
        <v>Bangku Plastik Lion Star</v>
      </c>
      <c r="H56" s="3" t="s">
        <v>331</v>
      </c>
      <c r="I56" s="14" t="s">
        <v>75</v>
      </c>
      <c r="J56" s="3" t="s">
        <v>67</v>
      </c>
      <c r="K56" s="3" t="s">
        <v>69</v>
      </c>
      <c r="L56" s="3">
        <v>2019</v>
      </c>
      <c r="M56" s="14"/>
      <c r="N56" s="64">
        <f>VLOOKUP(H56,'KODE BARANG 001'!$D$3:$L$115,8,0)</f>
        <v>76000</v>
      </c>
      <c r="O56" s="3" t="s">
        <v>214</v>
      </c>
      <c r="P56" s="14" t="str">
        <f t="shared" si="0"/>
        <v>KR07/GA /PK/BTI /2019-031</v>
      </c>
      <c r="Q56" s="3"/>
    </row>
    <row r="57" spans="2:17" x14ac:dyDescent="0.25">
      <c r="B57" s="14" t="s">
        <v>156</v>
      </c>
      <c r="C57" s="4" t="str">
        <f>VLOOKUP(H57,'KODE BARANG 001'!$D$4:$H$111,5,FALSE)</f>
        <v xml:space="preserve">PERLENGKAPAN </v>
      </c>
      <c r="D57" s="3" t="str">
        <f>VLOOKUP(C57,'KODE BARANG 001'!$H$4:$I$115,2,0)</f>
        <v>PK</v>
      </c>
      <c r="E57" s="3" t="str">
        <f>IFERROR(VLOOKUP('ALL '!H57,'KODE BARANG 001'!$D$3:$F$111,3,FALSE),"")</f>
        <v xml:space="preserve">KURSI </v>
      </c>
      <c r="F57" s="4" t="str">
        <f>VLOOKUP(H57,'KODE BARANG 001'!$D$3:E161,2,FALSE)</f>
        <v>KURSI KANTIN</v>
      </c>
      <c r="G57" s="4" t="str">
        <f>VLOOKUP(H57,'KODE BARANG 001'!$D$4:$G$111,4,FALSE)</f>
        <v>Bangku Plastik Lion Star</v>
      </c>
      <c r="H57" s="3" t="s">
        <v>331</v>
      </c>
      <c r="I57" s="14" t="s">
        <v>76</v>
      </c>
      <c r="J57" s="3" t="s">
        <v>67</v>
      </c>
      <c r="K57" s="3" t="s">
        <v>69</v>
      </c>
      <c r="L57" s="3">
        <v>2019</v>
      </c>
      <c r="M57" s="14"/>
      <c r="N57" s="64">
        <f>VLOOKUP(H57,'KODE BARANG 001'!$D$3:$L$115,8,0)</f>
        <v>76000</v>
      </c>
      <c r="O57" s="3" t="s">
        <v>214</v>
      </c>
      <c r="P57" s="14" t="str">
        <f t="shared" si="0"/>
        <v>KR07/GA /PK/BTI /2019-032</v>
      </c>
      <c r="Q57" s="3"/>
    </row>
    <row r="58" spans="2:17" x14ac:dyDescent="0.25">
      <c r="B58" s="14" t="s">
        <v>157</v>
      </c>
      <c r="C58" s="4" t="str">
        <f>VLOOKUP(H58,'KODE BARANG 001'!$D$4:$H$111,5,FALSE)</f>
        <v xml:space="preserve">PERLENGKAPAN </v>
      </c>
      <c r="D58" s="3" t="str">
        <f>VLOOKUP(C58,'KODE BARANG 001'!$H$4:$I$115,2,0)</f>
        <v>PK</v>
      </c>
      <c r="E58" s="3" t="str">
        <f>IFERROR(VLOOKUP('ALL '!H58,'KODE BARANG 001'!$D$3:$F$111,3,FALSE),"")</f>
        <v xml:space="preserve">KURSI </v>
      </c>
      <c r="F58" s="4" t="str">
        <f>VLOOKUP(H58,'KODE BARANG 001'!$D$3:E162,2,FALSE)</f>
        <v>KURSI KANTIN</v>
      </c>
      <c r="G58" s="4" t="str">
        <f>VLOOKUP(H58,'KODE BARANG 001'!$D$4:$G$111,4,FALSE)</f>
        <v>Bangku Plastik Lion Star</v>
      </c>
      <c r="H58" s="3" t="s">
        <v>331</v>
      </c>
      <c r="I58" s="14" t="s">
        <v>77</v>
      </c>
      <c r="J58" s="3" t="s">
        <v>67</v>
      </c>
      <c r="K58" s="3" t="s">
        <v>69</v>
      </c>
      <c r="L58" s="3">
        <v>2019</v>
      </c>
      <c r="M58" s="14"/>
      <c r="N58" s="64">
        <f>VLOOKUP(H58,'KODE BARANG 001'!$D$3:$L$115,8,0)</f>
        <v>76000</v>
      </c>
      <c r="O58" s="3" t="s">
        <v>214</v>
      </c>
      <c r="P58" s="14" t="str">
        <f t="shared" si="0"/>
        <v>KR07/GA /PK/BTI /2019-033</v>
      </c>
      <c r="Q58" s="3"/>
    </row>
    <row r="59" spans="2:17" x14ac:dyDescent="0.25">
      <c r="B59" s="14" t="s">
        <v>158</v>
      </c>
      <c r="C59" s="4" t="str">
        <f>VLOOKUP(H59,'KODE BARANG 001'!$D$4:$H$111,5,FALSE)</f>
        <v xml:space="preserve">PERLENGKAPAN </v>
      </c>
      <c r="D59" s="3" t="str">
        <f>VLOOKUP(C59,'KODE BARANG 001'!$H$4:$I$115,2,0)</f>
        <v>PK</v>
      </c>
      <c r="E59" s="3" t="str">
        <f>IFERROR(VLOOKUP('ALL '!H59,'KODE BARANG 001'!$D$3:$F$111,3,FALSE),"")</f>
        <v xml:space="preserve">KURSI </v>
      </c>
      <c r="F59" s="4" t="str">
        <f>VLOOKUP(H59,'KODE BARANG 001'!$D$3:E163,2,FALSE)</f>
        <v>KURSI KANTIN</v>
      </c>
      <c r="G59" s="4" t="str">
        <f>VLOOKUP(H59,'KODE BARANG 001'!$D$4:$G$111,4,FALSE)</f>
        <v>Bangku Plastik Lion Star</v>
      </c>
      <c r="H59" s="3" t="s">
        <v>331</v>
      </c>
      <c r="I59" s="14" t="s">
        <v>78</v>
      </c>
      <c r="J59" s="3" t="s">
        <v>67</v>
      </c>
      <c r="K59" s="3" t="s">
        <v>69</v>
      </c>
      <c r="L59" s="3">
        <v>2019</v>
      </c>
      <c r="M59" s="14"/>
      <c r="N59" s="64">
        <f>VLOOKUP(H59,'KODE BARANG 001'!$D$3:$L$115,8,0)</f>
        <v>76000</v>
      </c>
      <c r="O59" s="3" t="s">
        <v>214</v>
      </c>
      <c r="P59" s="14" t="str">
        <f t="shared" si="0"/>
        <v>KR07/GA /PK/BTI /2019-034</v>
      </c>
      <c r="Q59" s="3"/>
    </row>
    <row r="60" spans="2:17" x14ac:dyDescent="0.25">
      <c r="B60" s="14" t="s">
        <v>159</v>
      </c>
      <c r="C60" s="4" t="str">
        <f>VLOOKUP(H60,'KODE BARANG 001'!$D$4:$H$111,5,FALSE)</f>
        <v xml:space="preserve">PERLENGKAPAN </v>
      </c>
      <c r="D60" s="3" t="str">
        <f>VLOOKUP(C60,'KODE BARANG 001'!$H$4:$I$115,2,0)</f>
        <v>PK</v>
      </c>
      <c r="E60" s="3" t="str">
        <f>IFERROR(VLOOKUP('ALL '!H60,'KODE BARANG 001'!$D$3:$F$111,3,FALSE),"")</f>
        <v xml:space="preserve">KURSI </v>
      </c>
      <c r="F60" s="4" t="str">
        <f>VLOOKUP(H60,'KODE BARANG 001'!$D$3:E164,2,FALSE)</f>
        <v>KURSI KANTIN</v>
      </c>
      <c r="G60" s="4" t="str">
        <f>VLOOKUP(H60,'KODE BARANG 001'!$D$4:$G$111,4,FALSE)</f>
        <v>Bangku Plastik Lion Star</v>
      </c>
      <c r="H60" s="3" t="s">
        <v>331</v>
      </c>
      <c r="I60" s="14" t="s">
        <v>79</v>
      </c>
      <c r="J60" s="3" t="s">
        <v>67</v>
      </c>
      <c r="K60" s="3" t="s">
        <v>69</v>
      </c>
      <c r="L60" s="3">
        <v>2019</v>
      </c>
      <c r="M60" s="14"/>
      <c r="N60" s="64">
        <f>VLOOKUP(H60,'KODE BARANG 001'!$D$3:$L$115,8,0)</f>
        <v>76000</v>
      </c>
      <c r="O60" s="3" t="s">
        <v>214</v>
      </c>
      <c r="P60" s="14" t="str">
        <f t="shared" si="0"/>
        <v>KR07/GA /PK/BTI /2019-035</v>
      </c>
      <c r="Q60" s="3"/>
    </row>
    <row r="61" spans="2:17" x14ac:dyDescent="0.25">
      <c r="B61" s="14" t="s">
        <v>160</v>
      </c>
      <c r="C61" s="4" t="str">
        <f>VLOOKUP(H61,'KODE BARANG 001'!$D$4:$H$111,5,FALSE)</f>
        <v xml:space="preserve">PERLENGKAPAN </v>
      </c>
      <c r="D61" s="3" t="str">
        <f>VLOOKUP(C61,'KODE BARANG 001'!$H$4:$I$115,2,0)</f>
        <v>PK</v>
      </c>
      <c r="E61" s="3" t="str">
        <f>IFERROR(VLOOKUP('ALL '!H61,'KODE BARANG 001'!$D$3:$F$111,3,FALSE),"")</f>
        <v xml:space="preserve">KURSI </v>
      </c>
      <c r="F61" s="4" t="str">
        <f>VLOOKUP(H61,'KODE BARANG 001'!$D$3:E165,2,FALSE)</f>
        <v>KURSI KANTIN</v>
      </c>
      <c r="G61" s="4" t="str">
        <f>VLOOKUP(H61,'KODE BARANG 001'!$D$4:$G$111,4,FALSE)</f>
        <v>Bangku Plastik Lion Star</v>
      </c>
      <c r="H61" s="3" t="s">
        <v>331</v>
      </c>
      <c r="I61" s="14" t="s">
        <v>80</v>
      </c>
      <c r="J61" s="3" t="s">
        <v>67</v>
      </c>
      <c r="K61" s="3" t="s">
        <v>69</v>
      </c>
      <c r="L61" s="3">
        <v>2019</v>
      </c>
      <c r="M61" s="14"/>
      <c r="N61" s="64">
        <f>VLOOKUP(H61,'KODE BARANG 001'!$D$3:$L$115,8,0)</f>
        <v>76000</v>
      </c>
      <c r="O61" s="3" t="s">
        <v>214</v>
      </c>
      <c r="P61" s="14" t="str">
        <f t="shared" si="0"/>
        <v>KR07/GA /PK/BTI /2019-036</v>
      </c>
      <c r="Q61" s="3"/>
    </row>
    <row r="62" spans="2:17" x14ac:dyDescent="0.25">
      <c r="B62" s="14" t="s">
        <v>161</v>
      </c>
      <c r="C62" s="4" t="str">
        <f>VLOOKUP(H62,'KODE BARANG 001'!$D$4:$H$111,5,FALSE)</f>
        <v xml:space="preserve">PERLENGKAPAN </v>
      </c>
      <c r="D62" s="3" t="str">
        <f>VLOOKUP(C62,'KODE BARANG 001'!$H$4:$I$115,2,0)</f>
        <v>PK</v>
      </c>
      <c r="E62" s="3" t="str">
        <f>IFERROR(VLOOKUP('ALL '!H62,'KODE BARANG 001'!$D$3:$F$111,3,FALSE),"")</f>
        <v xml:space="preserve">KURSI </v>
      </c>
      <c r="F62" s="4" t="str">
        <f>VLOOKUP(H62,'KODE BARANG 001'!$D$3:E166,2,FALSE)</f>
        <v>KURSI KANTIN</v>
      </c>
      <c r="G62" s="4" t="str">
        <f>VLOOKUP(H62,'KODE BARANG 001'!$D$4:$G$111,4,FALSE)</f>
        <v>Bangku Plastik Lion Star</v>
      </c>
      <c r="H62" s="3" t="s">
        <v>331</v>
      </c>
      <c r="I62" s="14" t="s">
        <v>81</v>
      </c>
      <c r="J62" s="3" t="s">
        <v>67</v>
      </c>
      <c r="K62" s="3" t="s">
        <v>69</v>
      </c>
      <c r="L62" s="3">
        <v>2019</v>
      </c>
      <c r="M62" s="14"/>
      <c r="N62" s="64">
        <f>VLOOKUP(H62,'KODE BARANG 001'!$D$3:$L$115,8,0)</f>
        <v>76000</v>
      </c>
      <c r="O62" s="3" t="s">
        <v>214</v>
      </c>
      <c r="P62" s="14" t="str">
        <f t="shared" si="0"/>
        <v>KR07/GA /PK/BTI /2019-037</v>
      </c>
      <c r="Q62" s="3"/>
    </row>
    <row r="63" spans="2:17" x14ac:dyDescent="0.25">
      <c r="B63" s="14" t="s">
        <v>162</v>
      </c>
      <c r="C63" s="4" t="str">
        <f>VLOOKUP(H63,'KODE BARANG 001'!$D$4:$H$111,5,FALSE)</f>
        <v xml:space="preserve">PERLENGKAPAN </v>
      </c>
      <c r="D63" s="3" t="str">
        <f>VLOOKUP(C63,'KODE BARANG 001'!$H$4:$I$115,2,0)</f>
        <v>PK</v>
      </c>
      <c r="E63" s="3" t="str">
        <f>IFERROR(VLOOKUP('ALL '!H63,'KODE BARANG 001'!$D$3:$F$111,3,FALSE),"")</f>
        <v xml:space="preserve">KURSI </v>
      </c>
      <c r="F63" s="4" t="str">
        <f>VLOOKUP(H63,'KODE BARANG 001'!$D$3:E167,2,FALSE)</f>
        <v>KURSI KANTIN</v>
      </c>
      <c r="G63" s="4" t="str">
        <f>VLOOKUP(H63,'KODE BARANG 001'!$D$4:$G$111,4,FALSE)</f>
        <v>Bangku Plastik Lion Star</v>
      </c>
      <c r="H63" s="3" t="s">
        <v>331</v>
      </c>
      <c r="I63" s="14" t="s">
        <v>82</v>
      </c>
      <c r="J63" s="3" t="s">
        <v>67</v>
      </c>
      <c r="K63" s="3" t="s">
        <v>69</v>
      </c>
      <c r="L63" s="3">
        <v>2019</v>
      </c>
      <c r="M63" s="14"/>
      <c r="N63" s="64">
        <f>VLOOKUP(H63,'KODE BARANG 001'!$D$3:$L$115,8,0)</f>
        <v>76000</v>
      </c>
      <c r="O63" s="3" t="s">
        <v>214</v>
      </c>
      <c r="P63" s="14" t="str">
        <f t="shared" si="0"/>
        <v>KR07/GA /PK/BTI /2019-038</v>
      </c>
      <c r="Q63" s="3"/>
    </row>
    <row r="64" spans="2:17" x14ac:dyDescent="0.25">
      <c r="B64" s="14" t="s">
        <v>163</v>
      </c>
      <c r="C64" s="4" t="str">
        <f>VLOOKUP(H64,'KODE BARANG 001'!$D$4:$H$111,5,FALSE)</f>
        <v xml:space="preserve">PERLENGKAPAN </v>
      </c>
      <c r="D64" s="3" t="str">
        <f>VLOOKUP(C64,'KODE BARANG 001'!$H$4:$I$115,2,0)</f>
        <v>PK</v>
      </c>
      <c r="E64" s="3" t="str">
        <f>IFERROR(VLOOKUP('ALL '!H64,'KODE BARANG 001'!$D$3:$F$111,3,FALSE),"")</f>
        <v xml:space="preserve">KURSI </v>
      </c>
      <c r="F64" s="4" t="str">
        <f>VLOOKUP(H64,'KODE BARANG 001'!$D$3:E168,2,FALSE)</f>
        <v>KURSI KANTIN</v>
      </c>
      <c r="G64" s="4" t="str">
        <f>VLOOKUP(H64,'KODE BARANG 001'!$D$4:$G$111,4,FALSE)</f>
        <v>Bangku Plastik Lion Star</v>
      </c>
      <c r="H64" s="3" t="s">
        <v>331</v>
      </c>
      <c r="I64" s="14" t="s">
        <v>83</v>
      </c>
      <c r="J64" s="3" t="s">
        <v>67</v>
      </c>
      <c r="K64" s="3" t="s">
        <v>69</v>
      </c>
      <c r="L64" s="3">
        <v>2019</v>
      </c>
      <c r="M64" s="14"/>
      <c r="N64" s="64">
        <f>VLOOKUP(H64,'KODE BARANG 001'!$D$3:$L$115,8,0)</f>
        <v>76000</v>
      </c>
      <c r="O64" s="3" t="s">
        <v>214</v>
      </c>
      <c r="P64" s="14" t="str">
        <f t="shared" si="0"/>
        <v>KR07/GA /PK/BTI /2019-039</v>
      </c>
      <c r="Q64" s="3"/>
    </row>
    <row r="65" spans="2:17" x14ac:dyDescent="0.25">
      <c r="B65" s="14" t="s">
        <v>164</v>
      </c>
      <c r="C65" s="4" t="str">
        <f>VLOOKUP(H65,'KODE BARANG 001'!$D$4:$H$111,5,FALSE)</f>
        <v xml:space="preserve">PERLENGKAPAN </v>
      </c>
      <c r="D65" s="3" t="str">
        <f>VLOOKUP(C65,'KODE BARANG 001'!$H$4:$I$115,2,0)</f>
        <v>PK</v>
      </c>
      <c r="E65" s="3" t="str">
        <f>IFERROR(VLOOKUP('ALL '!H65,'KODE BARANG 001'!$D$3:$F$111,3,FALSE),"")</f>
        <v xml:space="preserve">KURSI </v>
      </c>
      <c r="F65" s="4" t="str">
        <f>VLOOKUP(H65,'KODE BARANG 001'!$D$3:E169,2,FALSE)</f>
        <v>KURSI KANTIN</v>
      </c>
      <c r="G65" s="4" t="str">
        <f>VLOOKUP(H65,'KODE BARANG 001'!$D$4:$G$111,4,FALSE)</f>
        <v>Bangku Plastik Lion Star</v>
      </c>
      <c r="H65" s="3" t="s">
        <v>331</v>
      </c>
      <c r="I65" s="14" t="s">
        <v>84</v>
      </c>
      <c r="J65" s="3" t="s">
        <v>67</v>
      </c>
      <c r="K65" s="3" t="s">
        <v>69</v>
      </c>
      <c r="L65" s="3">
        <v>2019</v>
      </c>
      <c r="M65" s="14"/>
      <c r="N65" s="64">
        <f>VLOOKUP(H65,'KODE BARANG 001'!$D$3:$L$115,8,0)</f>
        <v>76000</v>
      </c>
      <c r="O65" s="3" t="s">
        <v>214</v>
      </c>
      <c r="P65" s="14" t="str">
        <f t="shared" si="0"/>
        <v>KR07/GA /PK/BTI /2019-040</v>
      </c>
      <c r="Q65" s="3"/>
    </row>
    <row r="66" spans="2:17" x14ac:dyDescent="0.25">
      <c r="B66" s="14" t="s">
        <v>165</v>
      </c>
      <c r="C66" s="4" t="str">
        <f>VLOOKUP(H66,'KODE BARANG 001'!$D$4:$H$111,5,FALSE)</f>
        <v xml:space="preserve">PERLENGKAPAN </v>
      </c>
      <c r="D66" s="3" t="str">
        <f>VLOOKUP(C66,'KODE BARANG 001'!$H$4:$I$115,2,0)</f>
        <v>PK</v>
      </c>
      <c r="E66" s="3" t="str">
        <f>IFERROR(VLOOKUP('ALL '!H66,'KODE BARANG 001'!$D$3:$F$111,3,FALSE),"")</f>
        <v xml:space="preserve">KURSI </v>
      </c>
      <c r="F66" s="4" t="str">
        <f>VLOOKUP(H66,'KODE BARANG 001'!$D$3:E170,2,FALSE)</f>
        <v>KURSI KANTIN</v>
      </c>
      <c r="G66" s="4" t="str">
        <f>VLOOKUP(H66,'KODE BARANG 001'!$D$4:$G$111,4,FALSE)</f>
        <v>Bangku Plastik Lion Star</v>
      </c>
      <c r="H66" s="3" t="s">
        <v>331</v>
      </c>
      <c r="I66" s="14" t="s">
        <v>85</v>
      </c>
      <c r="J66" s="3" t="s">
        <v>67</v>
      </c>
      <c r="K66" s="3" t="s">
        <v>69</v>
      </c>
      <c r="L66" s="3">
        <v>2019</v>
      </c>
      <c r="M66" s="14"/>
      <c r="N66" s="64">
        <f>VLOOKUP(H66,'KODE BARANG 001'!$D$3:$L$115,8,0)</f>
        <v>76000</v>
      </c>
      <c r="O66" s="3" t="s">
        <v>214</v>
      </c>
      <c r="P66" s="14" t="str">
        <f t="shared" si="0"/>
        <v>KR07/GA /PK/BTI /2019-041</v>
      </c>
      <c r="Q66" s="3"/>
    </row>
    <row r="67" spans="2:17" x14ac:dyDescent="0.25">
      <c r="B67" s="14" t="s">
        <v>166</v>
      </c>
      <c r="C67" s="4" t="str">
        <f>VLOOKUP(H67,'KODE BARANG 001'!$D$4:$H$111,5,FALSE)</f>
        <v xml:space="preserve">PERLENGKAPAN </v>
      </c>
      <c r="D67" s="3" t="str">
        <f>VLOOKUP(C67,'KODE BARANG 001'!$H$4:$I$115,2,0)</f>
        <v>PK</v>
      </c>
      <c r="E67" s="3" t="str">
        <f>IFERROR(VLOOKUP('ALL '!H67,'KODE BARANG 001'!$D$3:$F$111,3,FALSE),"")</f>
        <v xml:space="preserve">KURSI </v>
      </c>
      <c r="F67" s="4" t="str">
        <f>VLOOKUP(H67,'KODE BARANG 001'!$D$3:E171,2,FALSE)</f>
        <v>KURSI KANTIN</v>
      </c>
      <c r="G67" s="4" t="str">
        <f>VLOOKUP(H67,'KODE BARANG 001'!$D$4:$G$111,4,FALSE)</f>
        <v>Bangku Plastik Lion Star</v>
      </c>
      <c r="H67" s="3" t="s">
        <v>331</v>
      </c>
      <c r="I67" s="14" t="s">
        <v>86</v>
      </c>
      <c r="J67" s="3" t="s">
        <v>67</v>
      </c>
      <c r="K67" s="3" t="s">
        <v>69</v>
      </c>
      <c r="L67" s="3">
        <v>2019</v>
      </c>
      <c r="M67" s="14"/>
      <c r="N67" s="64">
        <f>VLOOKUP(H67,'KODE BARANG 001'!$D$3:$L$115,8,0)</f>
        <v>76000</v>
      </c>
      <c r="O67" s="3" t="s">
        <v>214</v>
      </c>
      <c r="P67" s="14" t="str">
        <f t="shared" si="0"/>
        <v>KR07/GA /PK/BTI /2019-042</v>
      </c>
      <c r="Q67" s="3"/>
    </row>
    <row r="68" spans="2:17" x14ac:dyDescent="0.25">
      <c r="B68" s="14" t="s">
        <v>167</v>
      </c>
      <c r="C68" s="4" t="str">
        <f>VLOOKUP(H68,'KODE BARANG 001'!$D$4:$H$111,5,FALSE)</f>
        <v xml:space="preserve">PERLENGKAPAN </v>
      </c>
      <c r="D68" s="3" t="str">
        <f>VLOOKUP(C68,'KODE BARANG 001'!$H$4:$I$115,2,0)</f>
        <v>PK</v>
      </c>
      <c r="E68" s="3" t="str">
        <f>IFERROR(VLOOKUP('ALL '!H68,'KODE BARANG 001'!$D$3:$F$111,3,FALSE),"")</f>
        <v xml:space="preserve">KURSI </v>
      </c>
      <c r="F68" s="4" t="str">
        <f>VLOOKUP(H68,'KODE BARANG 001'!$D$3:E172,2,FALSE)</f>
        <v>KURSI KANTIN</v>
      </c>
      <c r="G68" s="4" t="str">
        <f>VLOOKUP(H68,'KODE BARANG 001'!$D$4:$G$111,4,FALSE)</f>
        <v>Bangku Plastik Lion Star</v>
      </c>
      <c r="H68" s="3" t="s">
        <v>331</v>
      </c>
      <c r="I68" s="14" t="s">
        <v>87</v>
      </c>
      <c r="J68" s="3" t="s">
        <v>67</v>
      </c>
      <c r="K68" s="3" t="s">
        <v>69</v>
      </c>
      <c r="L68" s="3">
        <v>2019</v>
      </c>
      <c r="M68" s="14"/>
      <c r="N68" s="64">
        <f>VLOOKUP(H68,'KODE BARANG 001'!$D$3:$L$115,8,0)</f>
        <v>76000</v>
      </c>
      <c r="O68" s="3" t="s">
        <v>214</v>
      </c>
      <c r="P68" s="14" t="str">
        <f t="shared" si="0"/>
        <v>KR07/GA /PK/BTI /2019-043</v>
      </c>
      <c r="Q68" s="3"/>
    </row>
    <row r="69" spans="2:17" x14ac:dyDescent="0.25">
      <c r="B69" s="14" t="s">
        <v>168</v>
      </c>
      <c r="C69" s="4" t="str">
        <f>VLOOKUP(H69,'KODE BARANG 001'!$D$4:$H$111,5,FALSE)</f>
        <v xml:space="preserve">PERLENGKAPAN </v>
      </c>
      <c r="D69" s="3" t="str">
        <f>VLOOKUP(C69,'KODE BARANG 001'!$H$4:$I$115,2,0)</f>
        <v>PK</v>
      </c>
      <c r="E69" s="3" t="str">
        <f>IFERROR(VLOOKUP('ALL '!H69,'KODE BARANG 001'!$D$3:$F$111,3,FALSE),"")</f>
        <v xml:space="preserve">KURSI </v>
      </c>
      <c r="F69" s="4" t="str">
        <f>VLOOKUP(H69,'KODE BARANG 001'!$D$3:E173,2,FALSE)</f>
        <v>KURSI KANTIN</v>
      </c>
      <c r="G69" s="4" t="str">
        <f>VLOOKUP(H69,'KODE BARANG 001'!$D$4:$G$111,4,FALSE)</f>
        <v>Bangku Plastik Lion Star</v>
      </c>
      <c r="H69" s="3" t="s">
        <v>331</v>
      </c>
      <c r="I69" s="14" t="s">
        <v>88</v>
      </c>
      <c r="J69" s="3" t="s">
        <v>67</v>
      </c>
      <c r="K69" s="3" t="s">
        <v>69</v>
      </c>
      <c r="L69" s="3">
        <v>2019</v>
      </c>
      <c r="M69" s="14"/>
      <c r="N69" s="64">
        <f>VLOOKUP(H69,'KODE BARANG 001'!$D$3:$L$115,8,0)</f>
        <v>76000</v>
      </c>
      <c r="O69" s="3" t="s">
        <v>214</v>
      </c>
      <c r="P69" s="14" t="str">
        <f t="shared" si="0"/>
        <v>KR07/GA /PK/BTI /2019-044</v>
      </c>
      <c r="Q69" s="3"/>
    </row>
    <row r="70" spans="2:17" x14ac:dyDescent="0.25">
      <c r="B70" s="14" t="s">
        <v>169</v>
      </c>
      <c r="C70" s="4" t="str">
        <f>VLOOKUP(H70,'KODE BARANG 001'!$D$4:$H$111,5,FALSE)</f>
        <v xml:space="preserve">PERLENGKAPAN </v>
      </c>
      <c r="D70" s="3" t="str">
        <f>VLOOKUP(C70,'KODE BARANG 001'!$H$4:$I$115,2,0)</f>
        <v>PK</v>
      </c>
      <c r="E70" s="3" t="str">
        <f>IFERROR(VLOOKUP('ALL '!H70,'KODE BARANG 001'!$D$3:$F$111,3,FALSE),"")</f>
        <v xml:space="preserve">KURSI </v>
      </c>
      <c r="F70" s="4" t="str">
        <f>VLOOKUP(H70,'KODE BARANG 001'!$D$3:E174,2,FALSE)</f>
        <v>KURSI KANTIN</v>
      </c>
      <c r="G70" s="4" t="str">
        <f>VLOOKUP(H70,'KODE BARANG 001'!$D$4:$G$111,4,FALSE)</f>
        <v>Bangku Plastik Lion Star</v>
      </c>
      <c r="H70" s="3" t="s">
        <v>331</v>
      </c>
      <c r="I70" s="14" t="s">
        <v>89</v>
      </c>
      <c r="J70" s="3" t="s">
        <v>67</v>
      </c>
      <c r="K70" s="3" t="s">
        <v>69</v>
      </c>
      <c r="L70" s="3">
        <v>2019</v>
      </c>
      <c r="M70" s="14"/>
      <c r="N70" s="64">
        <f>VLOOKUP(H70,'KODE BARANG 001'!$D$3:$L$115,8,0)</f>
        <v>76000</v>
      </c>
      <c r="O70" s="3" t="s">
        <v>214</v>
      </c>
      <c r="P70" s="14" t="str">
        <f t="shared" ref="P70:P133" si="1">CONCATENATE(H70,$S$6,$K$6,$S$6,D70,$S$6,$S$7,$S$6,L70,$S$8,I70)</f>
        <v>KR07/GA /PK/BTI /2019-045</v>
      </c>
      <c r="Q70" s="3"/>
    </row>
    <row r="71" spans="2:17" x14ac:dyDescent="0.25">
      <c r="B71" s="14" t="s">
        <v>170</v>
      </c>
      <c r="C71" s="4" t="str">
        <f>VLOOKUP(H71,'KODE BARANG 001'!$D$4:$H$111,5,FALSE)</f>
        <v xml:space="preserve">PERLENGKAPAN </v>
      </c>
      <c r="D71" s="3" t="str">
        <f>VLOOKUP(C71,'KODE BARANG 001'!$H$4:$I$115,2,0)</f>
        <v>PK</v>
      </c>
      <c r="E71" s="3" t="str">
        <f>IFERROR(VLOOKUP('ALL '!H71,'KODE BARANG 001'!$D$3:$F$111,3,FALSE),"")</f>
        <v xml:space="preserve">KURSI </v>
      </c>
      <c r="F71" s="4" t="str">
        <f>VLOOKUP(H71,'KODE BARANG 001'!$D$3:E175,2,FALSE)</f>
        <v>KURSI KANTIN</v>
      </c>
      <c r="G71" s="4" t="str">
        <f>VLOOKUP(H71,'KODE BARANG 001'!$D$4:$G$111,4,FALSE)</f>
        <v>Bangku Plastik Lion Star</v>
      </c>
      <c r="H71" s="3" t="s">
        <v>331</v>
      </c>
      <c r="I71" s="14" t="s">
        <v>90</v>
      </c>
      <c r="J71" s="3" t="s">
        <v>67</v>
      </c>
      <c r="K71" s="3" t="s">
        <v>69</v>
      </c>
      <c r="L71" s="3">
        <v>2019</v>
      </c>
      <c r="M71" s="14"/>
      <c r="N71" s="64">
        <f>VLOOKUP(H71,'KODE BARANG 001'!$D$3:$L$115,8,0)</f>
        <v>76000</v>
      </c>
      <c r="O71" s="3" t="s">
        <v>214</v>
      </c>
      <c r="P71" s="14" t="str">
        <f t="shared" si="1"/>
        <v>KR07/GA /PK/BTI /2019-046</v>
      </c>
      <c r="Q71" s="3"/>
    </row>
    <row r="72" spans="2:17" x14ac:dyDescent="0.25">
      <c r="B72" s="14" t="s">
        <v>171</v>
      </c>
      <c r="C72" s="4" t="str">
        <f>VLOOKUP(H72,'KODE BARANG 001'!$D$4:$H$111,5,FALSE)</f>
        <v xml:space="preserve">PERLENGKAPAN </v>
      </c>
      <c r="D72" s="3" t="str">
        <f>VLOOKUP(C72,'KODE BARANG 001'!$H$4:$I$115,2,0)</f>
        <v>PK</v>
      </c>
      <c r="E72" s="3" t="str">
        <f>IFERROR(VLOOKUP('ALL '!H72,'KODE BARANG 001'!$D$3:$F$111,3,FALSE),"")</f>
        <v xml:space="preserve">KURSI </v>
      </c>
      <c r="F72" s="4" t="str">
        <f>VLOOKUP(H72,'KODE BARANG 001'!$D$3:E176,2,FALSE)</f>
        <v>KURSI KANTIN</v>
      </c>
      <c r="G72" s="4" t="str">
        <f>VLOOKUP(H72,'KODE BARANG 001'!$D$4:$G$111,4,FALSE)</f>
        <v>Bangku Plastik Lion Star</v>
      </c>
      <c r="H72" s="3" t="s">
        <v>331</v>
      </c>
      <c r="I72" s="14" t="s">
        <v>91</v>
      </c>
      <c r="J72" s="3" t="s">
        <v>67</v>
      </c>
      <c r="K72" s="3" t="s">
        <v>69</v>
      </c>
      <c r="L72" s="3">
        <v>2019</v>
      </c>
      <c r="M72" s="14"/>
      <c r="N72" s="64">
        <f>VLOOKUP(H72,'KODE BARANG 001'!$D$3:$L$115,8,0)</f>
        <v>76000</v>
      </c>
      <c r="O72" s="3" t="s">
        <v>214</v>
      </c>
      <c r="P72" s="14" t="str">
        <f t="shared" si="1"/>
        <v>KR07/GA /PK/BTI /2019-047</v>
      </c>
      <c r="Q72" s="3"/>
    </row>
    <row r="73" spans="2:17" x14ac:dyDescent="0.25">
      <c r="B73" s="14" t="s">
        <v>172</v>
      </c>
      <c r="C73" s="4" t="str">
        <f>VLOOKUP(H73,'KODE BARANG 001'!$D$4:$H$111,5,FALSE)</f>
        <v xml:space="preserve">PERLENGKAPAN </v>
      </c>
      <c r="D73" s="3" t="str">
        <f>VLOOKUP(C73,'KODE BARANG 001'!$H$4:$I$115,2,0)</f>
        <v>PK</v>
      </c>
      <c r="E73" s="3" t="str">
        <f>IFERROR(VLOOKUP('ALL '!H73,'KODE BARANG 001'!$D$3:$F$111,3,FALSE),"")</f>
        <v xml:space="preserve">KURSI </v>
      </c>
      <c r="F73" s="4" t="str">
        <f>VLOOKUP(H73,'KODE BARANG 001'!$D$3:E177,2,FALSE)</f>
        <v>KURSI KANTIN</v>
      </c>
      <c r="G73" s="4" t="str">
        <f>VLOOKUP(H73,'KODE BARANG 001'!$D$4:$G$111,4,FALSE)</f>
        <v>Bangku Plastik Lion Star</v>
      </c>
      <c r="H73" s="3" t="s">
        <v>331</v>
      </c>
      <c r="I73" s="14" t="s">
        <v>92</v>
      </c>
      <c r="J73" s="3" t="s">
        <v>67</v>
      </c>
      <c r="K73" s="3" t="s">
        <v>69</v>
      </c>
      <c r="L73" s="3">
        <v>2019</v>
      </c>
      <c r="M73" s="14"/>
      <c r="N73" s="64">
        <f>VLOOKUP(H73,'KODE BARANG 001'!$D$3:$L$115,8,0)</f>
        <v>76000</v>
      </c>
      <c r="O73" s="3" t="s">
        <v>214</v>
      </c>
      <c r="P73" s="14" t="str">
        <f t="shared" si="1"/>
        <v>KR07/GA /PK/BTI /2019-048</v>
      </c>
      <c r="Q73" s="3"/>
    </row>
    <row r="74" spans="2:17" x14ac:dyDescent="0.25">
      <c r="B74" s="14" t="s">
        <v>173</v>
      </c>
      <c r="C74" s="4" t="str">
        <f>VLOOKUP(H74,'KODE BARANG 001'!$D$4:$H$111,5,FALSE)</f>
        <v xml:space="preserve">PERLENGKAPAN </v>
      </c>
      <c r="D74" s="3" t="str">
        <f>VLOOKUP(C74,'KODE BARANG 001'!$H$4:$I$115,2,0)</f>
        <v>PK</v>
      </c>
      <c r="E74" s="3" t="str">
        <f>IFERROR(VLOOKUP('ALL '!H74,'KODE BARANG 001'!$D$3:$F$111,3,FALSE),"")</f>
        <v xml:space="preserve">KURSI </v>
      </c>
      <c r="F74" s="4" t="str">
        <f>VLOOKUP(H74,'KODE BARANG 001'!$D$3:E178,2,FALSE)</f>
        <v>KURSI KANTIN</v>
      </c>
      <c r="G74" s="4" t="str">
        <f>VLOOKUP(H74,'KODE BARANG 001'!$D$4:$G$111,4,FALSE)</f>
        <v>Bangku Plastik Lion Star</v>
      </c>
      <c r="H74" s="3" t="s">
        <v>331</v>
      </c>
      <c r="I74" s="14" t="s">
        <v>93</v>
      </c>
      <c r="J74" s="3" t="s">
        <v>67</v>
      </c>
      <c r="K74" s="3" t="s">
        <v>69</v>
      </c>
      <c r="L74" s="3">
        <v>2019</v>
      </c>
      <c r="M74" s="14"/>
      <c r="N74" s="64">
        <f>VLOOKUP(H74,'KODE BARANG 001'!$D$3:$L$115,8,0)</f>
        <v>76000</v>
      </c>
      <c r="O74" s="3" t="s">
        <v>214</v>
      </c>
      <c r="P74" s="14" t="str">
        <f t="shared" si="1"/>
        <v>KR07/GA /PK/BTI /2019-049</v>
      </c>
      <c r="Q74" s="3"/>
    </row>
    <row r="75" spans="2:17" x14ac:dyDescent="0.25">
      <c r="B75" s="14" t="s">
        <v>174</v>
      </c>
      <c r="C75" s="4" t="str">
        <f>VLOOKUP(H75,'KODE BARANG 001'!$D$4:$H$111,5,FALSE)</f>
        <v xml:space="preserve">PERLENGKAPAN </v>
      </c>
      <c r="D75" s="3" t="str">
        <f>VLOOKUP(C75,'KODE BARANG 001'!$H$4:$I$115,2,0)</f>
        <v>PK</v>
      </c>
      <c r="E75" s="3" t="str">
        <f>IFERROR(VLOOKUP('ALL '!H75,'KODE BARANG 001'!$D$3:$F$111,3,FALSE),"")</f>
        <v xml:space="preserve">KURSI </v>
      </c>
      <c r="F75" s="4" t="str">
        <f>VLOOKUP(H75,'KODE BARANG 001'!$D$3:E179,2,FALSE)</f>
        <v>KURSI KANTIN</v>
      </c>
      <c r="G75" s="4" t="str">
        <f>VLOOKUP(H75,'KODE BARANG 001'!$D$4:$G$111,4,FALSE)</f>
        <v>Bangku Plastik Lion Star</v>
      </c>
      <c r="H75" s="3" t="s">
        <v>331</v>
      </c>
      <c r="I75" s="14" t="s">
        <v>94</v>
      </c>
      <c r="J75" s="3" t="s">
        <v>67</v>
      </c>
      <c r="K75" s="3" t="s">
        <v>69</v>
      </c>
      <c r="L75" s="3">
        <v>2019</v>
      </c>
      <c r="M75" s="14"/>
      <c r="N75" s="64">
        <f>VLOOKUP(H75,'KODE BARANG 001'!$D$3:$L$115,8,0)</f>
        <v>76000</v>
      </c>
      <c r="O75" s="3" t="s">
        <v>214</v>
      </c>
      <c r="P75" s="14" t="str">
        <f t="shared" si="1"/>
        <v>KR07/GA /PK/BTI /2019-050</v>
      </c>
      <c r="Q75" s="3"/>
    </row>
    <row r="76" spans="2:17" x14ac:dyDescent="0.25">
      <c r="B76" s="14" t="s">
        <v>175</v>
      </c>
      <c r="C76" s="4" t="str">
        <f>VLOOKUP(H76,'KODE BARANG 001'!$D$4:$H$111,5,FALSE)</f>
        <v xml:space="preserve">PERLENGKAPAN </v>
      </c>
      <c r="D76" s="3" t="str">
        <f>VLOOKUP(C76,'KODE BARANG 001'!$H$4:$I$115,2,0)</f>
        <v>PK</v>
      </c>
      <c r="E76" s="3" t="str">
        <f>IFERROR(VLOOKUP('ALL '!H76,'KODE BARANG 001'!$D$3:$F$111,3,FALSE),"")</f>
        <v xml:space="preserve">KURSI </v>
      </c>
      <c r="F76" s="4" t="str">
        <f>VLOOKUP(H76,'KODE BARANG 001'!$D$3:E180,2,FALSE)</f>
        <v>KURSI KANTIN</v>
      </c>
      <c r="G76" s="4" t="str">
        <f>VLOOKUP(H76,'KODE BARANG 001'!$D$4:$G$111,4,FALSE)</f>
        <v>Bangku Plastik Lion Star</v>
      </c>
      <c r="H76" s="3" t="s">
        <v>331</v>
      </c>
      <c r="I76" s="14" t="s">
        <v>95</v>
      </c>
      <c r="J76" s="3" t="s">
        <v>67</v>
      </c>
      <c r="K76" s="3" t="s">
        <v>69</v>
      </c>
      <c r="L76" s="3">
        <v>2022</v>
      </c>
      <c r="M76" s="14"/>
      <c r="N76" s="64">
        <f>VLOOKUP(H76,'KODE BARANG 001'!$D$3:$L$115,8,0)</f>
        <v>76000</v>
      </c>
      <c r="O76" s="3" t="s">
        <v>214</v>
      </c>
      <c r="P76" s="14" t="str">
        <f t="shared" si="1"/>
        <v>KR07/GA /PK/BTI /2022-051</v>
      </c>
      <c r="Q76" s="3"/>
    </row>
    <row r="77" spans="2:17" x14ac:dyDescent="0.25">
      <c r="B77" s="14" t="s">
        <v>176</v>
      </c>
      <c r="C77" s="4" t="str">
        <f>VLOOKUP(H77,'KODE BARANG 001'!$D$4:$H$111,5,FALSE)</f>
        <v xml:space="preserve">PERLENGKAPAN </v>
      </c>
      <c r="D77" s="3" t="str">
        <f>VLOOKUP(C77,'KODE BARANG 001'!$H$4:$I$115,2,0)</f>
        <v>PK</v>
      </c>
      <c r="E77" s="3" t="str">
        <f>IFERROR(VLOOKUP('ALL '!H77,'KODE BARANG 001'!$D$3:$F$111,3,FALSE),"")</f>
        <v xml:space="preserve">KURSI </v>
      </c>
      <c r="F77" s="4" t="str">
        <f>VLOOKUP(H77,'KODE BARANG 001'!$D$3:E181,2,FALSE)</f>
        <v>KURSI KANTIN</v>
      </c>
      <c r="G77" s="4" t="str">
        <f>VLOOKUP(H77,'KODE BARANG 001'!$D$4:$G$111,4,FALSE)</f>
        <v>Bangku Plastik Lion Star</v>
      </c>
      <c r="H77" s="3" t="s">
        <v>331</v>
      </c>
      <c r="I77" s="14" t="s">
        <v>96</v>
      </c>
      <c r="J77" s="3" t="s">
        <v>67</v>
      </c>
      <c r="K77" s="3" t="s">
        <v>69</v>
      </c>
      <c r="L77" s="3">
        <v>2022</v>
      </c>
      <c r="M77" s="14"/>
      <c r="N77" s="64">
        <f>VLOOKUP(H77,'KODE BARANG 001'!$D$3:$L$115,8,0)</f>
        <v>76000</v>
      </c>
      <c r="O77" s="3" t="s">
        <v>214</v>
      </c>
      <c r="P77" s="14" t="str">
        <f t="shared" si="1"/>
        <v>KR07/GA /PK/BTI /2022-052</v>
      </c>
      <c r="Q77" s="3"/>
    </row>
    <row r="78" spans="2:17" x14ac:dyDescent="0.25">
      <c r="B78" s="14" t="s">
        <v>177</v>
      </c>
      <c r="C78" s="4" t="str">
        <f>VLOOKUP(H78,'KODE BARANG 001'!$D$4:$H$111,5,FALSE)</f>
        <v xml:space="preserve">PERLENGKAPAN </v>
      </c>
      <c r="D78" s="3" t="str">
        <f>VLOOKUP(C78,'KODE BARANG 001'!$H$4:$I$115,2,0)</f>
        <v>PK</v>
      </c>
      <c r="E78" s="3" t="str">
        <f>IFERROR(VLOOKUP('ALL '!H78,'KODE BARANG 001'!$D$3:$F$111,3,FALSE),"")</f>
        <v xml:space="preserve">KURSI </v>
      </c>
      <c r="F78" s="4" t="str">
        <f>VLOOKUP(H78,'KODE BARANG 001'!$D$3:E182,2,FALSE)</f>
        <v>KURSI KANTIN</v>
      </c>
      <c r="G78" s="4" t="str">
        <f>VLOOKUP(H78,'KODE BARANG 001'!$D$4:$G$111,4,FALSE)</f>
        <v>Bangku Plastik Lion Star</v>
      </c>
      <c r="H78" s="3" t="s">
        <v>331</v>
      </c>
      <c r="I78" s="14" t="s">
        <v>97</v>
      </c>
      <c r="J78" s="3" t="s">
        <v>67</v>
      </c>
      <c r="K78" s="3" t="s">
        <v>69</v>
      </c>
      <c r="L78" s="3">
        <v>2022</v>
      </c>
      <c r="M78" s="14"/>
      <c r="N78" s="64">
        <f>VLOOKUP(H78,'KODE BARANG 001'!$D$3:$L$115,8,0)</f>
        <v>76000</v>
      </c>
      <c r="O78" s="3" t="s">
        <v>214</v>
      </c>
      <c r="P78" s="14" t="str">
        <f t="shared" si="1"/>
        <v>KR07/GA /PK/BTI /2022-053</v>
      </c>
      <c r="Q78" s="3"/>
    </row>
    <row r="79" spans="2:17" x14ac:dyDescent="0.25">
      <c r="B79" s="14" t="s">
        <v>178</v>
      </c>
      <c r="C79" s="4" t="str">
        <f>VLOOKUP(H79,'KODE BARANG 001'!$D$4:$H$111,5,FALSE)</f>
        <v xml:space="preserve">PERLENGKAPAN </v>
      </c>
      <c r="D79" s="3" t="str">
        <f>VLOOKUP(C79,'KODE BARANG 001'!$H$4:$I$115,2,0)</f>
        <v>PK</v>
      </c>
      <c r="E79" s="3" t="str">
        <f>IFERROR(VLOOKUP('ALL '!H79,'KODE BARANG 001'!$D$3:$F$111,3,FALSE),"")</f>
        <v xml:space="preserve">KURSI </v>
      </c>
      <c r="F79" s="4" t="str">
        <f>VLOOKUP(H79,'KODE BARANG 001'!$D$3:E183,2,FALSE)</f>
        <v>KURSI KANTIN</v>
      </c>
      <c r="G79" s="4" t="str">
        <f>VLOOKUP(H79,'KODE BARANG 001'!$D$4:$G$111,4,FALSE)</f>
        <v>Bangku Plastik Lion Star</v>
      </c>
      <c r="H79" s="3" t="s">
        <v>331</v>
      </c>
      <c r="I79" s="14" t="s">
        <v>98</v>
      </c>
      <c r="J79" s="3" t="s">
        <v>67</v>
      </c>
      <c r="K79" s="3" t="s">
        <v>69</v>
      </c>
      <c r="L79" s="3">
        <v>2022</v>
      </c>
      <c r="M79" s="14"/>
      <c r="N79" s="64">
        <f>VLOOKUP(H79,'KODE BARANG 001'!$D$3:$L$115,8,0)</f>
        <v>76000</v>
      </c>
      <c r="O79" s="3" t="s">
        <v>214</v>
      </c>
      <c r="P79" s="14" t="str">
        <f t="shared" si="1"/>
        <v>KR07/GA /PK/BTI /2022-054</v>
      </c>
      <c r="Q79" s="3"/>
    </row>
    <row r="80" spans="2:17" x14ac:dyDescent="0.25">
      <c r="B80" s="14" t="s">
        <v>179</v>
      </c>
      <c r="C80" s="4" t="str">
        <f>VLOOKUP(H80,'KODE BARANG 001'!$D$4:$H$111,5,FALSE)</f>
        <v xml:space="preserve">PERLENGKAPAN </v>
      </c>
      <c r="D80" s="3" t="str">
        <f>VLOOKUP(C80,'KODE BARANG 001'!$H$4:$I$115,2,0)</f>
        <v>PK</v>
      </c>
      <c r="E80" s="3" t="str">
        <f>IFERROR(VLOOKUP('ALL '!H80,'KODE BARANG 001'!$D$3:$F$111,3,FALSE),"")</f>
        <v xml:space="preserve">KURSI </v>
      </c>
      <c r="F80" s="4" t="str">
        <f>VLOOKUP(H80,'KODE BARANG 001'!$D$3:E184,2,FALSE)</f>
        <v>KURSI KANTIN</v>
      </c>
      <c r="G80" s="4" t="str">
        <f>VLOOKUP(H80,'KODE BARANG 001'!$D$4:$G$111,4,FALSE)</f>
        <v>Bangku Plastik Lion Star</v>
      </c>
      <c r="H80" s="3" t="s">
        <v>331</v>
      </c>
      <c r="I80" s="14" t="s">
        <v>99</v>
      </c>
      <c r="J80" s="3" t="s">
        <v>67</v>
      </c>
      <c r="K80" s="3" t="s">
        <v>69</v>
      </c>
      <c r="L80" s="3">
        <v>2022</v>
      </c>
      <c r="M80" s="14"/>
      <c r="N80" s="64">
        <f>VLOOKUP(H80,'KODE BARANG 001'!$D$3:$L$115,8,0)</f>
        <v>76000</v>
      </c>
      <c r="O80" s="3" t="s">
        <v>214</v>
      </c>
      <c r="P80" s="14" t="str">
        <f t="shared" si="1"/>
        <v>KR07/GA /PK/BTI /2022-055</v>
      </c>
      <c r="Q80" s="3"/>
    </row>
    <row r="81" spans="2:17" x14ac:dyDescent="0.25">
      <c r="B81" s="14" t="s">
        <v>180</v>
      </c>
      <c r="C81" s="4" t="str">
        <f>VLOOKUP(H81,'KODE BARANG 001'!$D$4:$H$111,5,FALSE)</f>
        <v xml:space="preserve">PERLENGKAPAN </v>
      </c>
      <c r="D81" s="3" t="str">
        <f>VLOOKUP(C81,'KODE BARANG 001'!$H$4:$I$115,2,0)</f>
        <v>PK</v>
      </c>
      <c r="E81" s="3" t="str">
        <f>IFERROR(VLOOKUP('ALL '!H81,'KODE BARANG 001'!$D$3:$F$111,3,FALSE),"")</f>
        <v xml:space="preserve">KURSI </v>
      </c>
      <c r="F81" s="4" t="str">
        <f>VLOOKUP(H81,'KODE BARANG 001'!$D$3:E185,2,FALSE)</f>
        <v>KURSI KANTIN</v>
      </c>
      <c r="G81" s="4" t="str">
        <f>VLOOKUP(H81,'KODE BARANG 001'!$D$4:$G$111,4,FALSE)</f>
        <v>Bangku Plastik Lion Star</v>
      </c>
      <c r="H81" s="3" t="s">
        <v>331</v>
      </c>
      <c r="I81" s="14" t="s">
        <v>100</v>
      </c>
      <c r="J81" s="3" t="s">
        <v>67</v>
      </c>
      <c r="K81" s="3" t="s">
        <v>69</v>
      </c>
      <c r="L81" s="3">
        <v>2022</v>
      </c>
      <c r="M81" s="14"/>
      <c r="N81" s="64">
        <f>VLOOKUP(H81,'KODE BARANG 001'!$D$3:$L$115,8,0)</f>
        <v>76000</v>
      </c>
      <c r="O81" s="3" t="s">
        <v>214</v>
      </c>
      <c r="P81" s="14" t="str">
        <f t="shared" si="1"/>
        <v>KR07/GA /PK/BTI /2022-056</v>
      </c>
      <c r="Q81" s="3"/>
    </row>
    <row r="82" spans="2:17" x14ac:dyDescent="0.25">
      <c r="B82" s="14" t="s">
        <v>181</v>
      </c>
      <c r="C82" s="4" t="str">
        <f>VLOOKUP(H82,'KODE BARANG 001'!$D$4:$H$111,5,FALSE)</f>
        <v xml:space="preserve">PERLENGKAPAN </v>
      </c>
      <c r="D82" s="3" t="str">
        <f>VLOOKUP(C82,'KODE BARANG 001'!$H$4:$I$115,2,0)</f>
        <v>PK</v>
      </c>
      <c r="E82" s="3" t="str">
        <f>IFERROR(VLOOKUP('ALL '!H82,'KODE BARANG 001'!$D$3:$F$111,3,FALSE),"")</f>
        <v xml:space="preserve">KURSI </v>
      </c>
      <c r="F82" s="4" t="str">
        <f>VLOOKUP(H82,'KODE BARANG 001'!$D$3:E186,2,FALSE)</f>
        <v>KURSI KANTIN</v>
      </c>
      <c r="G82" s="4" t="str">
        <f>VLOOKUP(H82,'KODE BARANG 001'!$D$4:$G$111,4,FALSE)</f>
        <v>Bangku Plastik Lion Star</v>
      </c>
      <c r="H82" s="3" t="s">
        <v>331</v>
      </c>
      <c r="I82" s="14" t="s">
        <v>101</v>
      </c>
      <c r="J82" s="3" t="s">
        <v>67</v>
      </c>
      <c r="K82" s="3" t="s">
        <v>69</v>
      </c>
      <c r="L82" s="3">
        <v>2022</v>
      </c>
      <c r="M82" s="14"/>
      <c r="N82" s="64">
        <f>VLOOKUP(H82,'KODE BARANG 001'!$D$3:$L$115,8,0)</f>
        <v>76000</v>
      </c>
      <c r="O82" s="3" t="s">
        <v>214</v>
      </c>
      <c r="P82" s="14" t="str">
        <f t="shared" si="1"/>
        <v>KR07/GA /PK/BTI /2022-057</v>
      </c>
      <c r="Q82" s="3"/>
    </row>
    <row r="83" spans="2:17" x14ac:dyDescent="0.25">
      <c r="B83" s="14" t="s">
        <v>182</v>
      </c>
      <c r="C83" s="4" t="str">
        <f>VLOOKUP(H83,'KODE BARANG 001'!$D$4:$H$111,5,FALSE)</f>
        <v xml:space="preserve">PERLENGKAPAN </v>
      </c>
      <c r="D83" s="3" t="str">
        <f>VLOOKUP(C83,'KODE BARANG 001'!$H$4:$I$115,2,0)</f>
        <v>PK</v>
      </c>
      <c r="E83" s="3" t="str">
        <f>IFERROR(VLOOKUP('ALL '!H83,'KODE BARANG 001'!$D$3:$F$111,3,FALSE),"")</f>
        <v xml:space="preserve">KURSI </v>
      </c>
      <c r="F83" s="4" t="str">
        <f>VLOOKUP(H83,'KODE BARANG 001'!$D$3:E187,2,FALSE)</f>
        <v>KURSI KANTIN</v>
      </c>
      <c r="G83" s="4" t="str">
        <f>VLOOKUP(H83,'KODE BARANG 001'!$D$4:$G$111,4,FALSE)</f>
        <v>Bangku Plastik Lion Star</v>
      </c>
      <c r="H83" s="3" t="s">
        <v>331</v>
      </c>
      <c r="I83" s="14" t="s">
        <v>102</v>
      </c>
      <c r="J83" s="3" t="s">
        <v>67</v>
      </c>
      <c r="K83" s="3" t="s">
        <v>69</v>
      </c>
      <c r="L83" s="3">
        <v>2022</v>
      </c>
      <c r="M83" s="14"/>
      <c r="N83" s="64">
        <f>VLOOKUP(H83,'KODE BARANG 001'!$D$3:$L$115,8,0)</f>
        <v>76000</v>
      </c>
      <c r="O83" s="3" t="s">
        <v>214</v>
      </c>
      <c r="P83" s="14" t="str">
        <f t="shared" si="1"/>
        <v>KR07/GA /PK/BTI /2022-058</v>
      </c>
      <c r="Q83" s="3"/>
    </row>
    <row r="84" spans="2:17" x14ac:dyDescent="0.25">
      <c r="B84" s="14" t="s">
        <v>183</v>
      </c>
      <c r="C84" s="4" t="str">
        <f>VLOOKUP(H84,'KODE BARANG 001'!$D$4:$H$111,5,FALSE)</f>
        <v xml:space="preserve">PERLENGKAPAN </v>
      </c>
      <c r="D84" s="3" t="str">
        <f>VLOOKUP(C84,'KODE BARANG 001'!$H$4:$I$115,2,0)</f>
        <v>PK</v>
      </c>
      <c r="E84" s="3" t="str">
        <f>IFERROR(VLOOKUP('ALL '!H84,'KODE BARANG 001'!$D$3:$F$111,3,FALSE),"")</f>
        <v xml:space="preserve">KURSI </v>
      </c>
      <c r="F84" s="4" t="str">
        <f>VLOOKUP(H84,'KODE BARANG 001'!$D$3:E188,2,FALSE)</f>
        <v>KURSI KANTIN</v>
      </c>
      <c r="G84" s="4" t="str">
        <f>VLOOKUP(H84,'KODE BARANG 001'!$D$4:$G$111,4,FALSE)</f>
        <v>Bangku Plastik Lion Star</v>
      </c>
      <c r="H84" s="3" t="s">
        <v>331</v>
      </c>
      <c r="I84" s="14" t="s">
        <v>103</v>
      </c>
      <c r="J84" s="3" t="s">
        <v>67</v>
      </c>
      <c r="K84" s="3" t="s">
        <v>69</v>
      </c>
      <c r="L84" s="3">
        <v>2022</v>
      </c>
      <c r="M84" s="14"/>
      <c r="N84" s="64">
        <f>VLOOKUP(H84,'KODE BARANG 001'!$D$3:$L$115,8,0)</f>
        <v>76000</v>
      </c>
      <c r="O84" s="3" t="s">
        <v>214</v>
      </c>
      <c r="P84" s="14" t="str">
        <f t="shared" si="1"/>
        <v>KR07/GA /PK/BTI /2022-059</v>
      </c>
      <c r="Q84" s="3"/>
    </row>
    <row r="85" spans="2:17" x14ac:dyDescent="0.25">
      <c r="B85" s="14" t="s">
        <v>184</v>
      </c>
      <c r="C85" s="4" t="str">
        <f>VLOOKUP(H85,'KODE BARANG 001'!$D$4:$H$111,5,FALSE)</f>
        <v xml:space="preserve">PERLENGKAPAN </v>
      </c>
      <c r="D85" s="3" t="str">
        <f>VLOOKUP(C85,'KODE BARANG 001'!$H$4:$I$115,2,0)</f>
        <v>PK</v>
      </c>
      <c r="E85" s="3" t="str">
        <f>IFERROR(VLOOKUP('ALL '!H85,'KODE BARANG 001'!$D$3:$F$111,3,FALSE),"")</f>
        <v xml:space="preserve">KURSI </v>
      </c>
      <c r="F85" s="4" t="str">
        <f>VLOOKUP(H85,'KODE BARANG 001'!$D$3:E189,2,FALSE)</f>
        <v>KURSI KANTIN</v>
      </c>
      <c r="G85" s="4" t="str">
        <f>VLOOKUP(H85,'KODE BARANG 001'!$D$4:$G$111,4,FALSE)</f>
        <v>Bangku Plastik Lion Star</v>
      </c>
      <c r="H85" s="3" t="s">
        <v>331</v>
      </c>
      <c r="I85" s="14" t="s">
        <v>104</v>
      </c>
      <c r="J85" s="3" t="s">
        <v>67</v>
      </c>
      <c r="K85" s="3" t="s">
        <v>69</v>
      </c>
      <c r="L85" s="3">
        <v>2022</v>
      </c>
      <c r="M85" s="14"/>
      <c r="N85" s="64">
        <f>VLOOKUP(H85,'KODE BARANG 001'!$D$3:$L$115,8,0)</f>
        <v>76000</v>
      </c>
      <c r="O85" s="3" t="s">
        <v>214</v>
      </c>
      <c r="P85" s="14" t="str">
        <f t="shared" si="1"/>
        <v>KR07/GA /PK/BTI /2022-060</v>
      </c>
      <c r="Q85" s="3"/>
    </row>
    <row r="86" spans="2:17" x14ac:dyDescent="0.25">
      <c r="B86" s="14" t="s">
        <v>185</v>
      </c>
      <c r="C86" s="4" t="str">
        <f>VLOOKUP(H86,'KODE BARANG 001'!$D$4:$H$111,5,FALSE)</f>
        <v xml:space="preserve">PERALATAN </v>
      </c>
      <c r="D86" s="3" t="str">
        <f>VLOOKUP(C86,'KODE BARANG 001'!$H$4:$I$115,2,0)</f>
        <v>PL</v>
      </c>
      <c r="E86" s="3" t="str">
        <f>IFERROR(VLOOKUP('ALL '!H86,'KODE BARANG 001'!$D$3:$F$111,3,FALSE),"")</f>
        <v xml:space="preserve">AC </v>
      </c>
      <c r="F86" s="4" t="str">
        <f>VLOOKUP(H86,'KODE BARANG 001'!$D$3:E190,2,FALSE)</f>
        <v xml:space="preserve">AC 2 PK </v>
      </c>
      <c r="G86" s="4" t="str">
        <f>VLOOKUP(H86,'KODE BARANG 001'!$D$4:$G$111,4,FALSE)</f>
        <v xml:space="preserve">Air Conditioner Daikin </v>
      </c>
      <c r="H86" s="3" t="s">
        <v>312</v>
      </c>
      <c r="I86" s="14" t="s">
        <v>37</v>
      </c>
      <c r="J86" s="3" t="s">
        <v>67</v>
      </c>
      <c r="K86" s="3" t="s">
        <v>69</v>
      </c>
      <c r="L86" s="3">
        <v>2021</v>
      </c>
      <c r="M86" s="14"/>
      <c r="N86" s="64">
        <f>VLOOKUP(H86,'KODE BARANG 001'!$D$3:$L$115,8,0)</f>
        <v>9200000</v>
      </c>
      <c r="O86" s="3" t="s">
        <v>214</v>
      </c>
      <c r="P86" s="14" t="str">
        <f t="shared" si="1"/>
        <v>AC02/GA /PL/BTI /2021-001</v>
      </c>
      <c r="Q86" s="3"/>
    </row>
    <row r="87" spans="2:17" x14ac:dyDescent="0.25">
      <c r="B87" s="14" t="s">
        <v>186</v>
      </c>
      <c r="C87" s="4" t="str">
        <f>VLOOKUP(H87,'KODE BARANG 001'!$D$4:$H$111,5,FALSE)</f>
        <v xml:space="preserve">PERALATAN </v>
      </c>
      <c r="D87" s="3" t="str">
        <f>VLOOKUP(C87,'KODE BARANG 001'!$H$4:$I$115,2,0)</f>
        <v>PL</v>
      </c>
      <c r="E87" s="3" t="str">
        <f>IFERROR(VLOOKUP('ALL '!H87,'KODE BARANG 001'!$D$3:$F$111,3,FALSE),"")</f>
        <v xml:space="preserve">AC </v>
      </c>
      <c r="F87" s="4" t="str">
        <f>VLOOKUP(H87,'KODE BARANG 001'!$D$3:E191,2,FALSE)</f>
        <v xml:space="preserve">AC 2 PK </v>
      </c>
      <c r="G87" s="4" t="str">
        <f>VLOOKUP(H87,'KODE BARANG 001'!$D$4:$G$111,4,FALSE)</f>
        <v xml:space="preserve">Air Conditioner Daikin </v>
      </c>
      <c r="H87" s="3" t="s">
        <v>312</v>
      </c>
      <c r="I87" s="14" t="s">
        <v>38</v>
      </c>
      <c r="J87" s="3" t="s">
        <v>67</v>
      </c>
      <c r="K87" s="3" t="s">
        <v>69</v>
      </c>
      <c r="L87" s="3">
        <v>2021</v>
      </c>
      <c r="M87" s="14"/>
      <c r="N87" s="64">
        <f>VLOOKUP(H87,'KODE BARANG 001'!$D$3:$L$115,8,0)</f>
        <v>9200000</v>
      </c>
      <c r="O87" s="3" t="s">
        <v>214</v>
      </c>
      <c r="P87" s="14" t="str">
        <f t="shared" si="1"/>
        <v>AC02/GA /PL/BTI /2021-002</v>
      </c>
      <c r="Q87" s="3"/>
    </row>
    <row r="88" spans="2:17" x14ac:dyDescent="0.25">
      <c r="B88" s="14" t="s">
        <v>187</v>
      </c>
      <c r="C88" s="4" t="str">
        <f>VLOOKUP(H88,'KODE BARANG 001'!$D$4:$H$111,5,FALSE)</f>
        <v xml:space="preserve">PERALATAN </v>
      </c>
      <c r="D88" s="3" t="str">
        <f>VLOOKUP(C88,'KODE BARANG 001'!$H$4:$I$115,2,0)</f>
        <v>PL</v>
      </c>
      <c r="E88" s="3" t="str">
        <f>IFERROR(VLOOKUP('ALL '!H88,'KODE BARANG 001'!$D$3:$F$111,3,FALSE),"")</f>
        <v xml:space="preserve">AC </v>
      </c>
      <c r="F88" s="4" t="str">
        <f>VLOOKUP(H88,'KODE BARANG 001'!$D$3:E192,2,FALSE)</f>
        <v xml:space="preserve">AC 2 PK </v>
      </c>
      <c r="G88" s="4" t="str">
        <f>VLOOKUP(H88,'KODE BARANG 001'!$D$4:$G$111,4,FALSE)</f>
        <v xml:space="preserve">Air Conditioner Daikin </v>
      </c>
      <c r="H88" s="3" t="s">
        <v>312</v>
      </c>
      <c r="I88" s="14" t="s">
        <v>39</v>
      </c>
      <c r="J88" s="3" t="s">
        <v>67</v>
      </c>
      <c r="K88" s="3" t="s">
        <v>69</v>
      </c>
      <c r="L88" s="3">
        <v>2021</v>
      </c>
      <c r="M88" s="14"/>
      <c r="N88" s="64">
        <f>VLOOKUP(H88,'KODE BARANG 001'!$D$3:$L$115,8,0)</f>
        <v>9200000</v>
      </c>
      <c r="O88" s="3" t="s">
        <v>214</v>
      </c>
      <c r="P88" s="14" t="str">
        <f t="shared" si="1"/>
        <v>AC02/GA /PL/BTI /2021-003</v>
      </c>
      <c r="Q88" s="3"/>
    </row>
    <row r="89" spans="2:17" x14ac:dyDescent="0.25">
      <c r="B89" s="14" t="s">
        <v>188</v>
      </c>
      <c r="C89" s="4" t="str">
        <f>VLOOKUP(H89,'KODE BARANG 001'!$D$4:$H$111,5,FALSE)</f>
        <v xml:space="preserve">PERALATAN </v>
      </c>
      <c r="D89" s="3" t="str">
        <f>VLOOKUP(C89,'KODE BARANG 001'!$H$4:$I$115,2,0)</f>
        <v>PL</v>
      </c>
      <c r="E89" s="3" t="str">
        <f>IFERROR(VLOOKUP('ALL '!H89,'KODE BARANG 001'!$D$3:$F$111,3,FALSE),"")</f>
        <v xml:space="preserve">AC </v>
      </c>
      <c r="F89" s="4" t="str">
        <f>VLOOKUP(H89,'KODE BARANG 001'!$D$3:E192,2,FALSE)</f>
        <v xml:space="preserve">AC 2 PK </v>
      </c>
      <c r="G89" s="4" t="str">
        <f>VLOOKUP(H89,'KODE BARANG 001'!$D$4:$G$111,4,FALSE)</f>
        <v xml:space="preserve">Air Conditioner Daikin </v>
      </c>
      <c r="H89" s="3" t="s">
        <v>312</v>
      </c>
      <c r="I89" s="14" t="s">
        <v>40</v>
      </c>
      <c r="J89" s="3" t="s">
        <v>67</v>
      </c>
      <c r="K89" s="3" t="s">
        <v>69</v>
      </c>
      <c r="L89" s="3">
        <v>2021</v>
      </c>
      <c r="M89" s="14"/>
      <c r="N89" s="64">
        <f>VLOOKUP(H89,'KODE BARANG 001'!$D$3:$L$115,8,0)</f>
        <v>9200000</v>
      </c>
      <c r="O89" s="3" t="s">
        <v>214</v>
      </c>
      <c r="P89" s="14" t="str">
        <f t="shared" si="1"/>
        <v>AC02/GA /PL/BTI /2021-004</v>
      </c>
      <c r="Q89" s="3"/>
    </row>
    <row r="90" spans="2:17" x14ac:dyDescent="0.25">
      <c r="B90" s="14" t="s">
        <v>189</v>
      </c>
      <c r="C90" s="4" t="str">
        <f>VLOOKUP(H90,'KODE BARANG 001'!$D$4:$H$111,5,FALSE)</f>
        <v xml:space="preserve">PERALATAN </v>
      </c>
      <c r="D90" s="3" t="str">
        <f>VLOOKUP(C90,'KODE BARANG 001'!$H$4:$I$115,2,0)</f>
        <v>PL</v>
      </c>
      <c r="E90" s="3" t="str">
        <f>IFERROR(VLOOKUP('ALL '!H90,'KODE BARANG 001'!$D$3:$F$111,3,FALSE),"")</f>
        <v xml:space="preserve">AC </v>
      </c>
      <c r="F90" s="4" t="str">
        <f>VLOOKUP(H90,'KODE BARANG 001'!$D$3:E192,2,FALSE)</f>
        <v xml:space="preserve">AC 2 PK </v>
      </c>
      <c r="G90" s="4" t="str">
        <f>VLOOKUP(H90,'KODE BARANG 001'!$D$4:$G$111,4,FALSE)</f>
        <v xml:space="preserve">Air Conditioner Daikin </v>
      </c>
      <c r="H90" s="3" t="s">
        <v>312</v>
      </c>
      <c r="I90" s="14" t="s">
        <v>41</v>
      </c>
      <c r="J90" s="3" t="s">
        <v>67</v>
      </c>
      <c r="K90" s="3" t="s">
        <v>69</v>
      </c>
      <c r="L90" s="3">
        <v>2021</v>
      </c>
      <c r="M90" s="14"/>
      <c r="N90" s="64">
        <f>VLOOKUP(H90,'KODE BARANG 001'!$D$3:$L$115,8,0)</f>
        <v>9200000</v>
      </c>
      <c r="O90" s="3" t="s">
        <v>214</v>
      </c>
      <c r="P90" s="14" t="str">
        <f t="shared" si="1"/>
        <v>AC02/GA /PL/BTI /2021-005</v>
      </c>
      <c r="Q90" s="3"/>
    </row>
    <row r="91" spans="2:17" x14ac:dyDescent="0.25">
      <c r="B91" s="14" t="s">
        <v>190</v>
      </c>
      <c r="C91" s="4" t="str">
        <f>VLOOKUP(H91,'KODE BARANG 001'!$D$4:$H$111,5,FALSE)</f>
        <v xml:space="preserve">PERLENGKAPAN </v>
      </c>
      <c r="D91" s="3" t="str">
        <f>VLOOKUP(C91,'KODE BARANG 001'!$H$4:$I$115,2,0)</f>
        <v>PK</v>
      </c>
      <c r="E91" s="3" t="str">
        <f>IFERROR(VLOOKUP('ALL '!H91,'KODE BARANG 001'!$D$3:$F$111,3,FALSE),"")</f>
        <v xml:space="preserve">OTHER </v>
      </c>
      <c r="F91" s="4" t="str">
        <f>VLOOKUP(H91,'KODE BARANG 001'!$D$3:E193,2,FALSE)</f>
        <v xml:space="preserve">WHITEBOARD </v>
      </c>
      <c r="G91" s="4" t="str">
        <f>VLOOKUP(H91,'KODE BARANG 001'!$D$4:$G$111,4,FALSE)</f>
        <v>Standing Whiteboard Standar</v>
      </c>
      <c r="H91" s="3" t="s">
        <v>339</v>
      </c>
      <c r="I91" s="14" t="s">
        <v>37</v>
      </c>
      <c r="J91" s="3" t="s">
        <v>67</v>
      </c>
      <c r="K91" s="3" t="s">
        <v>69</v>
      </c>
      <c r="L91" s="3">
        <v>2019</v>
      </c>
      <c r="M91" s="14"/>
      <c r="N91" s="64">
        <f>VLOOKUP(H91,'KODE BARANG 001'!$D$3:$L$115,8,0)</f>
        <v>2000000</v>
      </c>
      <c r="O91" s="3" t="s">
        <v>214</v>
      </c>
      <c r="P91" s="14" t="str">
        <f t="shared" si="1"/>
        <v>OR06/GA /PK/BTI /2019-001</v>
      </c>
      <c r="Q91" s="3"/>
    </row>
    <row r="92" spans="2:17" x14ac:dyDescent="0.25">
      <c r="B92" s="14" t="s">
        <v>191</v>
      </c>
      <c r="C92" s="4" t="str">
        <f>VLOOKUP(H92,'KODE BARANG 001'!$D$4:$H$111,5,FALSE)</f>
        <v xml:space="preserve">PERLENGKAPAN </v>
      </c>
      <c r="D92" s="3" t="str">
        <f>VLOOKUP(C92,'KODE BARANG 001'!$H$4:$I$115,2,0)</f>
        <v>PK</v>
      </c>
      <c r="E92" s="3" t="str">
        <f>IFERROR(VLOOKUP('ALL '!H92,'KODE BARANG 001'!$D$3:$F$111,3,FALSE),"")</f>
        <v xml:space="preserve">BOX </v>
      </c>
      <c r="F92" s="4" t="str">
        <f>VLOOKUP(H92,'KODE BARANG 001'!$D$3:E194,2,FALSE)</f>
        <v xml:space="preserve">TEMPAT SAMPAH 3 </v>
      </c>
      <c r="G92" s="4" t="str">
        <f>VLOOKUP(H92,'KODE BARANG 001'!$D$4:$G$111,4,FALSE)</f>
        <v>40 Ltr Tempat Sampah Plastik - Hijau</v>
      </c>
      <c r="H92" s="3" t="s">
        <v>321</v>
      </c>
      <c r="I92" s="14" t="s">
        <v>37</v>
      </c>
      <c r="J92" s="3" t="s">
        <v>67</v>
      </c>
      <c r="K92" s="3" t="s">
        <v>69</v>
      </c>
      <c r="L92" s="3">
        <v>2021</v>
      </c>
      <c r="M92" s="14"/>
      <c r="N92" s="64">
        <f>VLOOKUP(H92,'KODE BARANG 001'!$D$3:$L$115,8,0)</f>
        <v>375000</v>
      </c>
      <c r="O92" s="3" t="s">
        <v>214</v>
      </c>
      <c r="P92" s="14" t="str">
        <f t="shared" si="1"/>
        <v>BX05/GA /PK/BTI /2021-001</v>
      </c>
      <c r="Q92" s="3"/>
    </row>
    <row r="93" spans="2:17" x14ac:dyDescent="0.25">
      <c r="B93" s="14" t="s">
        <v>192</v>
      </c>
      <c r="C93" s="4" t="str">
        <f>VLOOKUP(H93,'KODE BARANG 001'!$D$4:$H$111,5,FALSE)</f>
        <v xml:space="preserve">PERLENGKAPAN </v>
      </c>
      <c r="D93" s="3" t="str">
        <f>VLOOKUP(C93,'KODE BARANG 001'!$H$4:$I$115,2,0)</f>
        <v>PK</v>
      </c>
      <c r="E93" s="3" t="str">
        <f>IFERROR(VLOOKUP('ALL '!H93,'KODE BARANG 001'!$D$3:$F$111,3,FALSE),"")</f>
        <v xml:space="preserve">OTHER </v>
      </c>
      <c r="F93" s="4" t="str">
        <f>VLOOKUP(H93,'KODE BARANG 001'!$D$3:E195,2,FALSE)</f>
        <v xml:space="preserve">WASTAFEL </v>
      </c>
      <c r="G93" s="4" t="str">
        <f>VLOOKUP(H93,'KODE BARANG 001'!$D$4:$G$111,4,FALSE)</f>
        <v>Getra HWS-90 SS Hand Wash Sink</v>
      </c>
      <c r="H93" s="3" t="s">
        <v>338</v>
      </c>
      <c r="I93" s="14" t="s">
        <v>37</v>
      </c>
      <c r="J93" s="3" t="s">
        <v>67</v>
      </c>
      <c r="K93" s="3" t="s">
        <v>69</v>
      </c>
      <c r="L93" s="3">
        <v>2021</v>
      </c>
      <c r="M93" s="14"/>
      <c r="N93" s="64">
        <f>VLOOKUP(H93,'KODE BARANG 001'!$D$3:$L$115,8,0)</f>
        <v>2100000</v>
      </c>
      <c r="O93" s="3" t="s">
        <v>214</v>
      </c>
      <c r="P93" s="14" t="str">
        <f t="shared" si="1"/>
        <v>OR05/GA /PK/BTI /2021-001</v>
      </c>
      <c r="Q93" s="3"/>
    </row>
    <row r="94" spans="2:17" x14ac:dyDescent="0.25">
      <c r="B94" s="14" t="s">
        <v>193</v>
      </c>
      <c r="C94" s="4" t="str">
        <f>VLOOKUP(H94,'KODE BARANG 001'!$D$4:$H$111,5,FALSE)</f>
        <v xml:space="preserve">PERLENGKAPAN </v>
      </c>
      <c r="D94" s="3" t="str">
        <f>VLOOKUP(C94,'KODE BARANG 001'!$H$4:$I$115,2,0)</f>
        <v>PK</v>
      </c>
      <c r="E94" s="3" t="str">
        <f>IFERROR(VLOOKUP('ALL '!H94,'KODE BARANG 001'!$D$3:$F$111,3,FALSE),"")</f>
        <v xml:space="preserve">BOX </v>
      </c>
      <c r="F94" s="4" t="str">
        <f>VLOOKUP(H94,'KODE BARANG 001'!$D$3:E196,2,FALSE)</f>
        <v xml:space="preserve">KOTAK TISSUE MINYAK </v>
      </c>
      <c r="G94" s="4" t="str">
        <f>VLOOKUP(H94,'KODE BARANG 001'!$D$4:$G$111,4,FALSE)</f>
        <v>DISPENSER TISU CD-8025A- TEMPAT TISU PUTIH</v>
      </c>
      <c r="H94" s="3" t="s">
        <v>318</v>
      </c>
      <c r="I94" s="14" t="s">
        <v>37</v>
      </c>
      <c r="J94" s="3" t="s">
        <v>67</v>
      </c>
      <c r="K94" s="3" t="s">
        <v>69</v>
      </c>
      <c r="L94" s="3">
        <v>2021</v>
      </c>
      <c r="M94" s="14"/>
      <c r="N94" s="64">
        <f>VLOOKUP(H94,'KODE BARANG 001'!$D$3:$L$115,8,0)</f>
        <v>265000</v>
      </c>
      <c r="O94" s="3" t="s">
        <v>214</v>
      </c>
      <c r="P94" s="14" t="str">
        <f t="shared" si="1"/>
        <v>BX02/GA /PK/BTI /2021-001</v>
      </c>
      <c r="Q94" s="3"/>
    </row>
    <row r="95" spans="2:17" x14ac:dyDescent="0.25">
      <c r="B95" s="14" t="s">
        <v>383</v>
      </c>
      <c r="C95" s="4" t="str">
        <f>VLOOKUP(H95,'KODE BARANG 001'!$D$4:$H$111,5,FALSE)</f>
        <v xml:space="preserve">PERLENGKAPAN </v>
      </c>
      <c r="D95" s="3" t="str">
        <f>VLOOKUP(C95,'KODE BARANG 001'!$H$4:$I$115,2,0)</f>
        <v>PK</v>
      </c>
      <c r="E95" s="3" t="str">
        <f>IFERROR(VLOOKUP('ALL '!H95,'KODE BARANG 001'!$D$3:$F$111,3,FALSE),"")</f>
        <v xml:space="preserve">BOX </v>
      </c>
      <c r="F95" s="4" t="str">
        <f>VLOOKUP(H95,'KODE BARANG 001'!$D$3:E197,2,FALSE)</f>
        <v xml:space="preserve">KOTAK TISSUE MINYAK </v>
      </c>
      <c r="G95" s="4" t="str">
        <f>VLOOKUP(H95,'KODE BARANG 001'!$D$4:$G$111,4,FALSE)</f>
        <v>DISPENSER TISU CD-8025A- TEMPAT TISU PUTIH</v>
      </c>
      <c r="H95" s="3" t="s">
        <v>318</v>
      </c>
      <c r="I95" s="14" t="s">
        <v>38</v>
      </c>
      <c r="J95" s="3" t="s">
        <v>67</v>
      </c>
      <c r="K95" s="3" t="s">
        <v>69</v>
      </c>
      <c r="L95" s="3">
        <v>2021</v>
      </c>
      <c r="M95" s="14"/>
      <c r="N95" s="64">
        <f>VLOOKUP(H95,'KODE BARANG 001'!$D$3:$L$115,8,0)</f>
        <v>265000</v>
      </c>
      <c r="O95" s="3" t="s">
        <v>214</v>
      </c>
      <c r="P95" s="14" t="str">
        <f t="shared" si="1"/>
        <v>BX02/GA /PK/BTI /2021-002</v>
      </c>
      <c r="Q95" s="3"/>
    </row>
    <row r="96" spans="2:17" x14ac:dyDescent="0.25">
      <c r="B96" s="14" t="s">
        <v>384</v>
      </c>
      <c r="C96" s="4" t="str">
        <f>VLOOKUP(H96,'KODE BARANG 001'!$D$4:$H$111,5,FALSE)</f>
        <v xml:space="preserve">PERALATAN </v>
      </c>
      <c r="D96" s="3" t="str">
        <f>VLOOKUP(C96,'KODE BARANG 001'!$H$4:$I$115,2,0)</f>
        <v>PL</v>
      </c>
      <c r="E96" s="3" t="str">
        <f>IFERROR(VLOOKUP('ALL '!H96,'KODE BARANG 001'!$D$3:$F$111,3,FALSE),"")</f>
        <v xml:space="preserve">MEJA </v>
      </c>
      <c r="F96" s="4" t="str">
        <f>VLOOKUP(H96,'KODE BARANG 001'!$D$3:E198,2,FALSE)</f>
        <v xml:space="preserve">MEJA PINGPONG </v>
      </c>
      <c r="G96" s="4" t="str">
        <f>VLOOKUP(H96,'KODE BARANG 001'!$D$4:$G$111,4,FALSE)</f>
        <v xml:space="preserve">Meja Pingpong </v>
      </c>
      <c r="H96" s="3" t="s">
        <v>371</v>
      </c>
      <c r="I96" s="14" t="s">
        <v>37</v>
      </c>
      <c r="J96" s="3" t="s">
        <v>67</v>
      </c>
      <c r="K96" s="3" t="s">
        <v>69</v>
      </c>
      <c r="L96" s="3">
        <v>2019</v>
      </c>
      <c r="M96" s="14"/>
      <c r="N96" s="64">
        <f>VLOOKUP(H96,'KODE BARANG 001'!$D$3:$L$115,8,0)</f>
        <v>3400000</v>
      </c>
      <c r="O96" s="3" t="s">
        <v>214</v>
      </c>
      <c r="P96" s="14" t="str">
        <f t="shared" si="1"/>
        <v>MJ15/GA /PL/BTI /2019-001</v>
      </c>
      <c r="Q96" s="3"/>
    </row>
    <row r="97" spans="2:17" x14ac:dyDescent="0.25">
      <c r="B97" s="14" t="s">
        <v>385</v>
      </c>
      <c r="C97" s="4" t="str">
        <f>VLOOKUP(H97,'KODE BARANG 001'!$D$4:$H$111,5,FALSE)</f>
        <v xml:space="preserve">PERALATAN </v>
      </c>
      <c r="D97" s="3" t="str">
        <f>VLOOKUP(C97,'KODE BARANG 001'!$H$4:$I$115,2,0)</f>
        <v>PL</v>
      </c>
      <c r="E97" s="3" t="str">
        <f>IFERROR(VLOOKUP('ALL '!H97,'KODE BARANG 001'!$D$3:$F$111,3,FALSE),"")</f>
        <v>MEJA</v>
      </c>
      <c r="F97" s="4" t="str">
        <f>VLOOKUP(H97,'KODE BARANG 001'!$D$3:E199,2,FALSE)</f>
        <v>MEJA STAFF 1</v>
      </c>
      <c r="G97" s="4" t="str">
        <f>VLOOKUP(H97,'KODE BARANG 001'!$D$4:$G$111,4,FALSE)</f>
        <v>Donati Winch desk 120 x 60 cm Beech+ Alu</v>
      </c>
      <c r="H97" s="3" t="s">
        <v>350</v>
      </c>
      <c r="I97" s="14" t="s">
        <v>37</v>
      </c>
      <c r="J97" s="3" t="s">
        <v>202</v>
      </c>
      <c r="K97" s="3" t="s">
        <v>69</v>
      </c>
      <c r="L97" s="3">
        <v>2019</v>
      </c>
      <c r="M97" s="3"/>
      <c r="N97" s="64">
        <f>VLOOKUP(H97,'KODE BARANG 001'!$D$3:$L$115,8,0)</f>
        <v>1500000</v>
      </c>
      <c r="O97" s="3" t="s">
        <v>214</v>
      </c>
      <c r="P97" s="14" t="str">
        <f t="shared" si="1"/>
        <v>MJ01/GA /PL/BTI /2019-001</v>
      </c>
      <c r="Q97" s="3"/>
    </row>
    <row r="98" spans="2:17" s="83" customFormat="1" x14ac:dyDescent="0.25">
      <c r="B98" s="14" t="s">
        <v>386</v>
      </c>
      <c r="C98" s="80" t="str">
        <f>VLOOKUP(H98,'KODE BARANG 001'!$D$4:$H$111,5,FALSE)</f>
        <v xml:space="preserve">PERALATAN </v>
      </c>
      <c r="D98" s="81" t="str">
        <f>VLOOKUP(C98,'KODE BARANG 001'!$H$4:$I$115,2,0)</f>
        <v>PL</v>
      </c>
      <c r="E98" s="81" t="str">
        <f>IFERROR(VLOOKUP('ALL '!H98,'KODE BARANG 001'!$D$3:$F$111,3,FALSE),"")</f>
        <v xml:space="preserve">LEMARI </v>
      </c>
      <c r="F98" s="80" t="str">
        <f>VLOOKUP(H98,'KODE BARANG 001'!$D$3:E200,2,FALSE)</f>
        <v xml:space="preserve">LACI DORONG </v>
      </c>
      <c r="G98" s="80" t="str">
        <f>VLOOKUP(H98,'KODE BARANG 001'!$D$4:$G$111,4,FALSE)</f>
        <v>Meja 3 laci dorong Lunar LMD 03</v>
      </c>
      <c r="H98" s="81" t="s">
        <v>341</v>
      </c>
      <c r="I98" s="79" t="s">
        <v>37</v>
      </c>
      <c r="J98" s="81" t="s">
        <v>202</v>
      </c>
      <c r="K98" s="81" t="s">
        <v>69</v>
      </c>
      <c r="L98" s="81">
        <v>2019</v>
      </c>
      <c r="M98" s="81"/>
      <c r="N98" s="82">
        <f>VLOOKUP(H98,'KODE BARANG 001'!$D$3:$L$115,8,0)</f>
        <v>650000</v>
      </c>
      <c r="O98" s="81" t="s">
        <v>214</v>
      </c>
      <c r="P98" s="79" t="str">
        <f t="shared" si="1"/>
        <v>LM01/GA /PL/BTI /2019-001</v>
      </c>
      <c r="Q98" s="81" t="s">
        <v>1042</v>
      </c>
    </row>
    <row r="99" spans="2:17" x14ac:dyDescent="0.25">
      <c r="B99" s="14" t="s">
        <v>387</v>
      </c>
      <c r="C99" s="4" t="str">
        <f>VLOOKUP(H99,'KODE BARANG 001'!$D$4:$H$111,5,FALSE)</f>
        <v xml:space="preserve">PERLENGKAPAN </v>
      </c>
      <c r="D99" s="3" t="str">
        <f>VLOOKUP(C99,'KODE BARANG 001'!$H$4:$I$115,2,0)</f>
        <v>PK</v>
      </c>
      <c r="E99" s="3" t="str">
        <f>IFERROR(VLOOKUP('ALL '!H99,'KODE BARANG 001'!$D$3:$F$111,3,FALSE),"")</f>
        <v xml:space="preserve">OTHER </v>
      </c>
      <c r="F99" s="4" t="str">
        <f>VLOOKUP(H99,'KODE BARANG 001'!$D$3:E201,2,FALSE)</f>
        <v xml:space="preserve">RANJANG PASIEN </v>
      </c>
      <c r="G99" s="4" t="str">
        <f>VLOOKUP(H99,'KODE BARANG 001'!$D$4:$G$111,4,FALSE)</f>
        <v>Ranjang Pasien Periksa P3K + Tangga</v>
      </c>
      <c r="H99" s="3" t="s">
        <v>336</v>
      </c>
      <c r="I99" s="14" t="s">
        <v>37</v>
      </c>
      <c r="J99" s="3" t="s">
        <v>202</v>
      </c>
      <c r="K99" s="3" t="s">
        <v>69</v>
      </c>
      <c r="L99" s="3">
        <v>2019</v>
      </c>
      <c r="M99" s="3"/>
      <c r="N99" s="64">
        <f>VLOOKUP(H99,'KODE BARANG 001'!$D$3:$L$115,8,0)</f>
        <v>1760000</v>
      </c>
      <c r="O99" s="3" t="s">
        <v>214</v>
      </c>
      <c r="P99" s="14" t="str">
        <f t="shared" si="1"/>
        <v>OR03/GA /PK/BTI /2019-001</v>
      </c>
      <c r="Q99" s="3"/>
    </row>
    <row r="100" spans="2:17" x14ac:dyDescent="0.25">
      <c r="B100" s="14" t="s">
        <v>388</v>
      </c>
      <c r="C100" s="4" t="str">
        <f>VLOOKUP(H100,'KODE BARANG 001'!$D$4:$H$111,5,FALSE)</f>
        <v xml:space="preserve">PERLENGKAPAN </v>
      </c>
      <c r="D100" s="3" t="str">
        <f>VLOOKUP(C100,'KODE BARANG 001'!$H$4:$I$115,2,0)</f>
        <v>PK</v>
      </c>
      <c r="E100" s="3" t="str">
        <f>IFERROR(VLOOKUP('ALL '!H100,'KODE BARANG 001'!$D$3:$F$111,3,FALSE),"")</f>
        <v xml:space="preserve">OTHER </v>
      </c>
      <c r="F100" s="4" t="str">
        <f>VLOOKUP(H100,'KODE BARANG 001'!$D$3:E202,2,FALSE)</f>
        <v xml:space="preserve">RANJANG PASIEN </v>
      </c>
      <c r="G100" s="4" t="str">
        <f>VLOOKUP(H100,'KODE BARANG 001'!$D$4:$G$111,4,FALSE)</f>
        <v>Ranjang Pasien Periksa P3K + Tangga</v>
      </c>
      <c r="H100" s="3" t="s">
        <v>336</v>
      </c>
      <c r="I100" s="14" t="s">
        <v>38</v>
      </c>
      <c r="J100" s="3" t="s">
        <v>202</v>
      </c>
      <c r="K100" s="3" t="s">
        <v>69</v>
      </c>
      <c r="L100" s="3">
        <v>2019</v>
      </c>
      <c r="M100" s="3"/>
      <c r="N100" s="64">
        <f>VLOOKUP(H100,'KODE BARANG 001'!$D$3:$L$115,8,0)</f>
        <v>1760000</v>
      </c>
      <c r="O100" s="3" t="s">
        <v>214</v>
      </c>
      <c r="P100" s="14" t="str">
        <f t="shared" si="1"/>
        <v>OR03/GA /PK/BTI /2019-002</v>
      </c>
      <c r="Q100" s="3"/>
    </row>
    <row r="101" spans="2:17" x14ac:dyDescent="0.25">
      <c r="B101" s="14" t="s">
        <v>389</v>
      </c>
      <c r="C101" s="4" t="str">
        <f>VLOOKUP(H101,'KODE BARANG 001'!$D$4:$H$111,5,FALSE)</f>
        <v xml:space="preserve">PERALATAN </v>
      </c>
      <c r="D101" s="3" t="str">
        <f>VLOOKUP(C101,'KODE BARANG 001'!$H$4:$I$115,2,0)</f>
        <v>PL</v>
      </c>
      <c r="E101" s="3" t="str">
        <f>IFERROR(VLOOKUP('ALL '!H101,'KODE BARANG 001'!$D$3:$F$111,3,FALSE),"")</f>
        <v xml:space="preserve">KURSI </v>
      </c>
      <c r="F101" s="4" t="str">
        <f>VLOOKUP(H101,'KODE BARANG 001'!$D$3:E203,2,FALSE)</f>
        <v xml:space="preserve">KURSI PASIEN </v>
      </c>
      <c r="G101" s="4" t="str">
        <f>VLOOKUP(H101,'KODE BARANG 001'!$D$4:$G$111,4,FALSE)</f>
        <v>Neo Flyx Kursi Banquet - Hitam</v>
      </c>
      <c r="H101" s="3" t="s">
        <v>298</v>
      </c>
      <c r="I101" s="14" t="s">
        <v>37</v>
      </c>
      <c r="J101" s="3" t="s">
        <v>202</v>
      </c>
      <c r="K101" s="3" t="s">
        <v>69</v>
      </c>
      <c r="L101" s="3">
        <v>2019</v>
      </c>
      <c r="M101" s="3"/>
      <c r="N101" s="64">
        <f>VLOOKUP(H101,'KODE BARANG 001'!$D$3:$L$115,8,0)</f>
        <v>400000</v>
      </c>
      <c r="O101" s="3" t="s">
        <v>214</v>
      </c>
      <c r="P101" s="14" t="str">
        <f t="shared" si="1"/>
        <v>KR10/GA /PL/BTI /2019-001</v>
      </c>
      <c r="Q101" s="3"/>
    </row>
    <row r="102" spans="2:17" x14ac:dyDescent="0.25">
      <c r="B102" s="14" t="s">
        <v>390</v>
      </c>
      <c r="C102" s="4" t="str">
        <f>VLOOKUP(H102,'KODE BARANG 001'!$D$4:$H$111,5,FALSE)</f>
        <v xml:space="preserve">PERALATAN </v>
      </c>
      <c r="D102" s="3" t="str">
        <f>VLOOKUP(C102,'KODE BARANG 001'!$H$4:$I$115,2,0)</f>
        <v>PL</v>
      </c>
      <c r="E102" s="3" t="str">
        <f>IFERROR(VLOOKUP('ALL '!H102,'KODE BARANG 001'!$D$3:$F$111,3,FALSE),"")</f>
        <v xml:space="preserve">KURSI </v>
      </c>
      <c r="F102" s="4" t="str">
        <f>VLOOKUP(H102,'KODE BARANG 001'!$D$3:E204,2,FALSE)</f>
        <v xml:space="preserve">KURSI PASIEN </v>
      </c>
      <c r="G102" s="4" t="str">
        <f>VLOOKUP(H102,'KODE BARANG 001'!$D$4:$G$111,4,FALSE)</f>
        <v>Neo Flyx Kursi Banquet - Hitam</v>
      </c>
      <c r="H102" s="3" t="s">
        <v>298</v>
      </c>
      <c r="I102" s="14" t="s">
        <v>38</v>
      </c>
      <c r="J102" s="3" t="s">
        <v>202</v>
      </c>
      <c r="K102" s="3" t="s">
        <v>69</v>
      </c>
      <c r="L102" s="3">
        <v>2019</v>
      </c>
      <c r="M102" s="3"/>
      <c r="N102" s="64">
        <f>VLOOKUP(H102,'KODE BARANG 001'!$D$3:$L$115,8,0)</f>
        <v>400000</v>
      </c>
      <c r="O102" s="3" t="s">
        <v>214</v>
      </c>
      <c r="P102" s="14" t="str">
        <f t="shared" si="1"/>
        <v>KR10/GA /PL/BTI /2019-002</v>
      </c>
      <c r="Q102" s="3"/>
    </row>
    <row r="103" spans="2:17" x14ac:dyDescent="0.25">
      <c r="B103" s="14" t="s">
        <v>391</v>
      </c>
      <c r="C103" s="4" t="str">
        <f>VLOOKUP(H103,'KODE BARANG 001'!$D$4:$H$111,5,FALSE)</f>
        <v xml:space="preserve">PERALATAN </v>
      </c>
      <c r="D103" s="3" t="str">
        <f>VLOOKUP(C103,'KODE BARANG 001'!$H$4:$I$115,2,0)</f>
        <v>PL</v>
      </c>
      <c r="E103" s="3" t="str">
        <f>IFERROR(VLOOKUP('ALL '!H103,'KODE BARANG 001'!$D$3:$F$111,3,FALSE),"")</f>
        <v xml:space="preserve">KURSI </v>
      </c>
      <c r="F103" s="4" t="str">
        <f>VLOOKUP(H103,'KODE BARANG 001'!$D$3:E205,2,FALSE)</f>
        <v xml:space="preserve">KURSI PASIEN </v>
      </c>
      <c r="G103" s="4" t="str">
        <f>VLOOKUP(H103,'KODE BARANG 001'!$D$4:$G$111,4,FALSE)</f>
        <v>Neo Flyx Kursi Banquet - Hitam</v>
      </c>
      <c r="H103" s="3" t="s">
        <v>298</v>
      </c>
      <c r="I103" s="14" t="s">
        <v>39</v>
      </c>
      <c r="J103" s="3" t="s">
        <v>202</v>
      </c>
      <c r="K103" s="3" t="s">
        <v>69</v>
      </c>
      <c r="L103" s="3">
        <v>2019</v>
      </c>
      <c r="M103" s="3"/>
      <c r="N103" s="64">
        <f>VLOOKUP(H103,'KODE BARANG 001'!$D$3:$L$115,8,0)</f>
        <v>400000</v>
      </c>
      <c r="O103" s="3" t="s">
        <v>214</v>
      </c>
      <c r="P103" s="14" t="str">
        <f t="shared" si="1"/>
        <v>KR10/GA /PL/BTI /2019-003</v>
      </c>
      <c r="Q103" s="3"/>
    </row>
    <row r="104" spans="2:17" x14ac:dyDescent="0.25">
      <c r="B104" s="14" t="s">
        <v>392</v>
      </c>
      <c r="C104" s="4" t="str">
        <f>VLOOKUP(H104,'KODE BARANG 001'!$D$4:$H$111,5,FALSE)</f>
        <v xml:space="preserve">PERALATAN </v>
      </c>
      <c r="D104" s="3" t="str">
        <f>VLOOKUP(C104,'KODE BARANG 001'!$H$4:$I$115,2,0)</f>
        <v>PL</v>
      </c>
      <c r="E104" s="3" t="str">
        <f>IFERROR(VLOOKUP('ALL '!H104,'KODE BARANG 001'!$D$3:$F$111,3,FALSE),"")</f>
        <v xml:space="preserve">LEMARI </v>
      </c>
      <c r="F104" s="4" t="str">
        <f>VLOOKUP(H104,'KODE BARANG 001'!$D$3:E206,2,FALSE)</f>
        <v xml:space="preserve">LEMARI OBAT </v>
      </c>
      <c r="G104" s="4" t="str">
        <f>VLOOKUP(H104,'KODE BARANG 001'!$D$4:$G$111,4,FALSE)</f>
        <v>Lemari Arsip - AA 33 SW</v>
      </c>
      <c r="H104" s="3" t="s">
        <v>342</v>
      </c>
      <c r="I104" s="14" t="s">
        <v>37</v>
      </c>
      <c r="J104" s="3" t="s">
        <v>202</v>
      </c>
      <c r="K104" s="3" t="s">
        <v>69</v>
      </c>
      <c r="L104" s="3">
        <v>2019</v>
      </c>
      <c r="M104" s="3"/>
      <c r="N104" s="64">
        <f>VLOOKUP(H104,'KODE BARANG 001'!$D$3:$L$115,8,0)</f>
        <v>1600000</v>
      </c>
      <c r="O104" s="3" t="s">
        <v>214</v>
      </c>
      <c r="P104" s="14" t="str">
        <f t="shared" si="1"/>
        <v>LM02/GA /PL/BTI /2019-001</v>
      </c>
      <c r="Q104" s="3"/>
    </row>
    <row r="105" spans="2:17" x14ac:dyDescent="0.25">
      <c r="B105" s="14" t="s">
        <v>393</v>
      </c>
      <c r="C105" s="4" t="str">
        <f>VLOOKUP(H105,'KODE BARANG 001'!$D$4:$H$111,5,FALSE)</f>
        <v xml:space="preserve">PERLENGKAPAN </v>
      </c>
      <c r="D105" s="3" t="str">
        <f>VLOOKUP(C105,'KODE BARANG 001'!$H$4:$I$115,2,0)</f>
        <v>PK</v>
      </c>
      <c r="E105" s="3" t="str">
        <f>IFERROR(VLOOKUP('ALL '!H105,'KODE BARANG 001'!$D$3:$F$111,3,FALSE),"")</f>
        <v xml:space="preserve">OTHER </v>
      </c>
      <c r="F105" s="4" t="str">
        <f>VLOOKUP(H105,'KODE BARANG 001'!$D$3:E207,2,FALSE)</f>
        <v xml:space="preserve">TIMBANGAN BERAT BADAN </v>
      </c>
      <c r="G105" s="4" t="str">
        <f>VLOOKUP(H105,'KODE BARANG 001'!$D$4:$G$111,4,FALSE)</f>
        <v>Krisbow Kris Timbangan Badan Digital Hitam</v>
      </c>
      <c r="H105" s="3" t="s">
        <v>337</v>
      </c>
      <c r="I105" s="14" t="s">
        <v>37</v>
      </c>
      <c r="J105" s="3" t="s">
        <v>202</v>
      </c>
      <c r="K105" s="3" t="s">
        <v>69</v>
      </c>
      <c r="L105" s="3">
        <v>2019</v>
      </c>
      <c r="M105" s="3"/>
      <c r="N105" s="64">
        <f>VLOOKUP(H105,'KODE BARANG 001'!$D$3:$L$115,8,0)</f>
        <v>150000</v>
      </c>
      <c r="O105" s="3" t="s">
        <v>214</v>
      </c>
      <c r="P105" s="14" t="str">
        <f t="shared" si="1"/>
        <v>OR04/GA /PK/BTI /2019-001</v>
      </c>
      <c r="Q105" s="3"/>
    </row>
    <row r="106" spans="2:17" x14ac:dyDescent="0.25">
      <c r="B106" s="14" t="s">
        <v>394</v>
      </c>
      <c r="C106" s="4" t="str">
        <f>VLOOKUP(H106,'KODE BARANG 001'!$D$4:$H$111,5,FALSE)</f>
        <v xml:space="preserve">PERLENGKAPAN </v>
      </c>
      <c r="D106" s="3" t="str">
        <f>VLOOKUP(C106,'KODE BARANG 001'!$H$4:$I$115,2,0)</f>
        <v>PK</v>
      </c>
      <c r="E106" s="3" t="str">
        <f>IFERROR(VLOOKUP('ALL '!H106,'KODE BARANG 001'!$D$3:$F$111,3,FALSE),"")</f>
        <v xml:space="preserve">BOX </v>
      </c>
      <c r="F106" s="4" t="str">
        <f>VLOOKUP(H106,'KODE BARANG 001'!$D$3:E208,2,FALSE)</f>
        <v>TEMPAT SAMPAH 1</v>
      </c>
      <c r="G106" s="4" t="str">
        <f>VLOOKUP(H106,'KODE BARANG 001'!$D$4:$G$111,4,FALSE)</f>
        <v>Krisbow Tong Sampah Injak 12 Liter Stainless Steel Dust Bin</v>
      </c>
      <c r="H106" s="3" t="s">
        <v>319</v>
      </c>
      <c r="I106" s="14" t="s">
        <v>37</v>
      </c>
      <c r="J106" s="3" t="s">
        <v>202</v>
      </c>
      <c r="K106" s="3" t="s">
        <v>69</v>
      </c>
      <c r="L106" s="3">
        <v>2019</v>
      </c>
      <c r="M106" s="3"/>
      <c r="N106" s="64">
        <f>VLOOKUP(H106,'KODE BARANG 001'!$D$3:$L$115,8,0)</f>
        <v>250000</v>
      </c>
      <c r="O106" s="3" t="s">
        <v>214</v>
      </c>
      <c r="P106" s="14" t="str">
        <f t="shared" si="1"/>
        <v>BX03/GA /PK/BTI /2019-001</v>
      </c>
      <c r="Q106" s="3"/>
    </row>
    <row r="107" spans="2:17" x14ac:dyDescent="0.25">
      <c r="B107" s="14" t="s">
        <v>395</v>
      </c>
      <c r="C107" s="4" t="str">
        <f>VLOOKUP(H107,'KODE BARANG 001'!$D$4:$H$111,5,FALSE)</f>
        <v xml:space="preserve">PERALATAN </v>
      </c>
      <c r="D107" s="3" t="str">
        <f>VLOOKUP(C107,'KODE BARANG 001'!$H$4:$I$115,2,0)</f>
        <v>PL</v>
      </c>
      <c r="E107" s="3" t="str">
        <f>IFERROR(VLOOKUP('ALL '!H107,'KODE BARANG 001'!$D$3:$F$111,3,FALSE),"")</f>
        <v xml:space="preserve">KURSI </v>
      </c>
      <c r="F107" s="4" t="str">
        <f>VLOOKUP(H107,'KODE BARANG 001'!$D$3:E209,2,FALSE)</f>
        <v xml:space="preserve">KURSI TUNGGU MUSHOLA </v>
      </c>
      <c r="G107" s="4" t="str">
        <f>VLOOKUP(H107,'KODE BARANG 001'!$D$4:$G$111,4,FALSE)</f>
        <v xml:space="preserve">Kursi tunggu 3 set tanpa sandaran hitam </v>
      </c>
      <c r="H107" s="3" t="s">
        <v>299</v>
      </c>
      <c r="I107" s="14" t="s">
        <v>37</v>
      </c>
      <c r="J107" s="3" t="s">
        <v>205</v>
      </c>
      <c r="K107" s="3" t="s">
        <v>69</v>
      </c>
      <c r="L107" s="3">
        <v>2019</v>
      </c>
      <c r="M107" s="3"/>
      <c r="N107" s="64">
        <f>VLOOKUP(H107,'KODE BARANG 001'!$D$3:$L$115,8,0)</f>
        <v>1200000</v>
      </c>
      <c r="O107" s="3" t="s">
        <v>214</v>
      </c>
      <c r="P107" s="14" t="str">
        <f t="shared" si="1"/>
        <v>KR11/GA /PL/BTI /2019-001</v>
      </c>
      <c r="Q107" s="3"/>
    </row>
    <row r="108" spans="2:17" x14ac:dyDescent="0.25">
      <c r="B108" s="14" t="s">
        <v>396</v>
      </c>
      <c r="C108" s="4" t="str">
        <f>VLOOKUP(H108,'KODE BARANG 001'!$D$4:$H$111,5,FALSE)</f>
        <v xml:space="preserve">PERALATAN </v>
      </c>
      <c r="D108" s="3" t="str">
        <f>VLOOKUP(C108,'KODE BARANG 001'!$H$4:$I$115,2,0)</f>
        <v>PL</v>
      </c>
      <c r="E108" s="3" t="str">
        <f>IFERROR(VLOOKUP('ALL '!H108,'KODE BARANG 001'!$D$3:$F$111,3,FALSE),"")</f>
        <v xml:space="preserve">KURSI </v>
      </c>
      <c r="F108" s="4" t="str">
        <f>VLOOKUP(H108,'KODE BARANG 001'!$D$3:E210,2,FALSE)</f>
        <v xml:space="preserve">KURSI TUNGGU MUSHOLA </v>
      </c>
      <c r="G108" s="4" t="str">
        <f>VLOOKUP(H108,'KODE BARANG 001'!$D$4:$G$111,4,FALSE)</f>
        <v xml:space="preserve">Kursi tunggu 3 set tanpa sandaran hitam </v>
      </c>
      <c r="H108" s="3" t="s">
        <v>299</v>
      </c>
      <c r="I108" s="14" t="s">
        <v>38</v>
      </c>
      <c r="J108" s="3" t="s">
        <v>205</v>
      </c>
      <c r="K108" s="3" t="s">
        <v>69</v>
      </c>
      <c r="L108" s="3">
        <v>2019</v>
      </c>
      <c r="M108" s="3"/>
      <c r="N108" s="64">
        <f>VLOOKUP(H108,'KODE BARANG 001'!$D$3:$L$115,8,0)</f>
        <v>1200000</v>
      </c>
      <c r="O108" s="3" t="s">
        <v>214</v>
      </c>
      <c r="P108" s="14" t="str">
        <f t="shared" si="1"/>
        <v>KR11/GA /PL/BTI /2019-002</v>
      </c>
      <c r="Q108" s="3"/>
    </row>
    <row r="109" spans="2:17" x14ac:dyDescent="0.25">
      <c r="B109" s="14" t="s">
        <v>397</v>
      </c>
      <c r="C109" s="4" t="str">
        <f>VLOOKUP(H109,'KODE BARANG 001'!$D$4:$H$111,5,FALSE)</f>
        <v xml:space="preserve">PERLENGKAPAN </v>
      </c>
      <c r="D109" s="3" t="str">
        <f>VLOOKUP(C109,'KODE BARANG 001'!$H$4:$I$115,2,0)</f>
        <v>PK</v>
      </c>
      <c r="E109" s="3" t="str">
        <f>IFERROR(VLOOKUP('ALL '!H109,'KODE BARANG 001'!$D$3:$F$111,3,FALSE),"")</f>
        <v xml:space="preserve">LEMARI </v>
      </c>
      <c r="F109" s="4" t="str">
        <f>VLOOKUP(H109,'KODE BARANG 001'!$D$3:E211,2,FALSE)</f>
        <v xml:space="preserve">LEMARI AMPLI </v>
      </c>
      <c r="G109" s="4" t="str">
        <f>VLOOKUP(H109,'KODE BARANG 001'!$D$4:$G$111,4,FALSE)</f>
        <v>Storage &amp; Wardrobe Cabinets</v>
      </c>
      <c r="H109" s="3" t="s">
        <v>343</v>
      </c>
      <c r="I109" s="14" t="s">
        <v>37</v>
      </c>
      <c r="J109" s="3" t="s">
        <v>205</v>
      </c>
      <c r="K109" s="3" t="s">
        <v>69</v>
      </c>
      <c r="L109" s="3">
        <v>2019</v>
      </c>
      <c r="M109" s="3"/>
      <c r="N109" s="64">
        <f>VLOOKUP(H109,'KODE BARANG 001'!$D$3:$L$115,8,0)</f>
        <v>450000</v>
      </c>
      <c r="O109" s="3" t="s">
        <v>214</v>
      </c>
      <c r="P109" s="14" t="str">
        <f t="shared" si="1"/>
        <v>LM03/GA /PK/BTI /2019-001</v>
      </c>
      <c r="Q109" s="3"/>
    </row>
    <row r="110" spans="2:17" x14ac:dyDescent="0.25">
      <c r="B110" s="14" t="s">
        <v>398</v>
      </c>
      <c r="C110" s="4" t="str">
        <f>VLOOKUP(H110,'KODE BARANG 001'!$D$4:$H$111,5,FALSE)</f>
        <v xml:space="preserve">PERLENGKAPAN </v>
      </c>
      <c r="D110" s="3" t="str">
        <f>VLOOKUP(C110,'KODE BARANG 001'!$H$4:$I$115,2,0)</f>
        <v>PK</v>
      </c>
      <c r="E110" s="3" t="str">
        <f>IFERROR(VLOOKUP('ALL '!H110,'KODE BARANG 001'!$D$3:$F$111,3,FALSE),"")</f>
        <v xml:space="preserve">LEMARI </v>
      </c>
      <c r="F110" s="4" t="str">
        <f>VLOOKUP(H110,'KODE BARANG 001'!$D$3:E212,2,FALSE)</f>
        <v xml:space="preserve">LEMARI MIMBAR </v>
      </c>
      <c r="G110" s="4" t="str">
        <f>VLOOKUP(H110,'KODE BARANG 001'!$D$4:$G$111,4,FALSE)</f>
        <v xml:space="preserve">Mimbar masjid ukir arab </v>
      </c>
      <c r="H110" s="3" t="s">
        <v>344</v>
      </c>
      <c r="I110" s="14" t="s">
        <v>37</v>
      </c>
      <c r="J110" s="3" t="s">
        <v>205</v>
      </c>
      <c r="K110" s="3" t="s">
        <v>69</v>
      </c>
      <c r="L110" s="3">
        <v>2019</v>
      </c>
      <c r="M110" s="3"/>
      <c r="N110" s="64">
        <f>VLOOKUP(H110,'KODE BARANG 001'!$D$3:$L$115,8,0)</f>
        <v>200000</v>
      </c>
      <c r="O110" s="3" t="s">
        <v>214</v>
      </c>
      <c r="P110" s="14" t="str">
        <f t="shared" si="1"/>
        <v>LM04/GA /PK/BTI /2019-001</v>
      </c>
      <c r="Q110" s="3"/>
    </row>
    <row r="111" spans="2:17" x14ac:dyDescent="0.25">
      <c r="B111" s="14" t="s">
        <v>399</v>
      </c>
      <c r="C111" s="4" t="str">
        <f>VLOOKUP(H111,'KODE BARANG 001'!$D$4:$H$111,5,FALSE)</f>
        <v xml:space="preserve">PERLENGKAPAN </v>
      </c>
      <c r="D111" s="3" t="str">
        <f>VLOOKUP(C111,'KODE BARANG 001'!$H$4:$I$115,2,0)</f>
        <v>PK</v>
      </c>
      <c r="E111" s="3" t="str">
        <f>IFERROR(VLOOKUP('ALL '!H111,'KODE BARANG 001'!$D$3:$F$111,3,FALSE),"")</f>
        <v xml:space="preserve">KURSI </v>
      </c>
      <c r="F111" s="4" t="str">
        <f>VLOOKUP(H111,'KODE BARANG 001'!$D$3:E213,2,FALSE)</f>
        <v xml:space="preserve">KURSI MIMBAR </v>
      </c>
      <c r="G111" s="4" t="str">
        <f>VLOOKUP(H111,'KODE BARANG 001'!$D$4:$G$111,4,FALSE)</f>
        <v xml:space="preserve">Kursi Mimbar </v>
      </c>
      <c r="H111" s="3" t="s">
        <v>376</v>
      </c>
      <c r="I111" s="14" t="s">
        <v>37</v>
      </c>
      <c r="J111" s="3" t="s">
        <v>205</v>
      </c>
      <c r="K111" s="3" t="s">
        <v>69</v>
      </c>
      <c r="L111" s="3">
        <v>2019</v>
      </c>
      <c r="M111" s="3"/>
      <c r="N111" s="64">
        <f>VLOOKUP(H111,'KODE BARANG 001'!$D$3:$L$115,8,0)</f>
        <v>220000</v>
      </c>
      <c r="O111" s="3" t="s">
        <v>214</v>
      </c>
      <c r="P111" s="14" t="str">
        <f t="shared" si="1"/>
        <v>KR14/GA /PK/BTI /2019-001</v>
      </c>
      <c r="Q111" s="3"/>
    </row>
    <row r="112" spans="2:17" x14ac:dyDescent="0.25">
      <c r="B112" s="14" t="s">
        <v>400</v>
      </c>
      <c r="C112" s="4" t="str">
        <f>VLOOKUP(H112,'KODE BARANG 001'!$D$4:$H$111,5,FALSE)</f>
        <v xml:space="preserve">PERLENGKAPAN </v>
      </c>
      <c r="D112" s="3" t="str">
        <f>VLOOKUP(C112,'KODE BARANG 001'!$H$4:$I$115,2,0)</f>
        <v>PK</v>
      </c>
      <c r="E112" s="3" t="str">
        <f>IFERROR(VLOOKUP('ALL '!H112,'KODE BARANG 001'!$D$3:$F$111,3,FALSE),"")</f>
        <v xml:space="preserve">OTHER </v>
      </c>
      <c r="F112" s="4" t="str">
        <f>VLOOKUP(H112,'KODE BARANG 001'!$D$3:E214,2,FALSE)</f>
        <v xml:space="preserve">KARPET MUSHOLA </v>
      </c>
      <c r="G112" s="4" t="str">
        <f>VLOOKUP(H112,'KODE BARANG 001'!$D$4:$G$111,4,FALSE)</f>
        <v xml:space="preserve">Karpet Masjid Rollan </v>
      </c>
      <c r="H112" s="3" t="s">
        <v>335</v>
      </c>
      <c r="I112" s="14" t="s">
        <v>37</v>
      </c>
      <c r="J112" s="3" t="s">
        <v>205</v>
      </c>
      <c r="K112" s="3" t="s">
        <v>69</v>
      </c>
      <c r="L112" s="3">
        <v>2019</v>
      </c>
      <c r="M112" s="3"/>
      <c r="N112" s="64">
        <f>VLOOKUP(H112,'KODE BARANG 001'!$D$3:$L$115,8,0)</f>
        <v>600000</v>
      </c>
      <c r="O112" s="3" t="s">
        <v>214</v>
      </c>
      <c r="P112" s="14" t="str">
        <f t="shared" si="1"/>
        <v>OR02/GA /PK/BTI /2019-001</v>
      </c>
      <c r="Q112" s="3"/>
    </row>
    <row r="113" spans="2:17" x14ac:dyDescent="0.25">
      <c r="B113" s="14" t="s">
        <v>401</v>
      </c>
      <c r="C113" s="4" t="str">
        <f>VLOOKUP(H113,'KODE BARANG 001'!$D$4:$H$111,5,FALSE)</f>
        <v xml:space="preserve">PERLENGKAPAN </v>
      </c>
      <c r="D113" s="3" t="str">
        <f>VLOOKUP(C113,'KODE BARANG 001'!$H$4:$I$115,2,0)</f>
        <v>PK</v>
      </c>
      <c r="E113" s="3" t="str">
        <f>IFERROR(VLOOKUP('ALL '!H113,'KODE BARANG 001'!$D$3:$F$111,3,FALSE),"")</f>
        <v xml:space="preserve">OTHER </v>
      </c>
      <c r="F113" s="4" t="str">
        <f>VLOOKUP(H113,'KODE BARANG 001'!$D$3:E215,2,FALSE)</f>
        <v xml:space="preserve">KARPET MUSHOLA </v>
      </c>
      <c r="G113" s="4" t="str">
        <f>VLOOKUP(H113,'KODE BARANG 001'!$D$4:$G$111,4,FALSE)</f>
        <v xml:space="preserve">Karpet Masjid Rollan </v>
      </c>
      <c r="H113" s="3" t="s">
        <v>335</v>
      </c>
      <c r="I113" s="14" t="s">
        <v>38</v>
      </c>
      <c r="J113" s="3" t="s">
        <v>205</v>
      </c>
      <c r="K113" s="3" t="s">
        <v>69</v>
      </c>
      <c r="L113" s="3">
        <v>2019</v>
      </c>
      <c r="M113" s="3"/>
      <c r="N113" s="64">
        <f>VLOOKUP(H113,'KODE BARANG 001'!$D$3:$L$115,8,0)</f>
        <v>600000</v>
      </c>
      <c r="O113" s="3" t="s">
        <v>214</v>
      </c>
      <c r="P113" s="14" t="str">
        <f t="shared" si="1"/>
        <v>OR02/GA /PK/BTI /2019-002</v>
      </c>
      <c r="Q113" s="3"/>
    </row>
    <row r="114" spans="2:17" x14ac:dyDescent="0.25">
      <c r="B114" s="14" t="s">
        <v>402</v>
      </c>
      <c r="C114" s="4" t="str">
        <f>VLOOKUP(H114,'KODE BARANG 001'!$D$4:$H$111,5,FALSE)</f>
        <v xml:space="preserve">PERLENGKAPAN </v>
      </c>
      <c r="D114" s="3" t="str">
        <f>VLOOKUP(C114,'KODE BARANG 001'!$H$4:$I$115,2,0)</f>
        <v>PK</v>
      </c>
      <c r="E114" s="3" t="str">
        <f>IFERROR(VLOOKUP('ALL '!H114,'KODE BARANG 001'!$D$3:$F$111,3,FALSE),"")</f>
        <v xml:space="preserve">OTHER </v>
      </c>
      <c r="F114" s="4" t="str">
        <f>VLOOKUP(H114,'KODE BARANG 001'!$D$3:E216,2,FALSE)</f>
        <v xml:space="preserve">KARPET MUSHOLA </v>
      </c>
      <c r="G114" s="4" t="str">
        <f>VLOOKUP(H114,'KODE BARANG 001'!$D$4:$G$111,4,FALSE)</f>
        <v xml:space="preserve">Karpet Masjid Rollan </v>
      </c>
      <c r="H114" s="3" t="s">
        <v>335</v>
      </c>
      <c r="I114" s="14" t="s">
        <v>39</v>
      </c>
      <c r="J114" s="3" t="s">
        <v>205</v>
      </c>
      <c r="K114" s="3" t="s">
        <v>69</v>
      </c>
      <c r="L114" s="3">
        <v>2019</v>
      </c>
      <c r="M114" s="3"/>
      <c r="N114" s="64">
        <f>VLOOKUP(H114,'KODE BARANG 001'!$D$3:$L$115,8,0)</f>
        <v>600000</v>
      </c>
      <c r="O114" s="3" t="s">
        <v>214</v>
      </c>
      <c r="P114" s="14" t="str">
        <f t="shared" si="1"/>
        <v>OR02/GA /PK/BTI /2019-003</v>
      </c>
      <c r="Q114" s="3"/>
    </row>
    <row r="115" spans="2:17" x14ac:dyDescent="0.25">
      <c r="B115" s="14" t="s">
        <v>403</v>
      </c>
      <c r="C115" s="4" t="str">
        <f>VLOOKUP(H115,'KODE BARANG 001'!$D$4:$H$111,5,FALSE)</f>
        <v xml:space="preserve">PERLENGKAPAN </v>
      </c>
      <c r="D115" s="3" t="str">
        <f>VLOOKUP(C115,'KODE BARANG 001'!$H$4:$I$115,2,0)</f>
        <v>PK</v>
      </c>
      <c r="E115" s="3" t="str">
        <f>IFERROR(VLOOKUP('ALL '!H115,'KODE BARANG 001'!$D$3:$F$111,3,FALSE),"")</f>
        <v xml:space="preserve">OTHER </v>
      </c>
      <c r="F115" s="4" t="str">
        <f>VLOOKUP(H115,'KODE BARANG 001'!$D$3:E217,2,FALSE)</f>
        <v xml:space="preserve">KARPET MUSHOLA </v>
      </c>
      <c r="G115" s="4" t="str">
        <f>VLOOKUP(H115,'KODE BARANG 001'!$D$4:$G$111,4,FALSE)</f>
        <v xml:space="preserve">Karpet Masjid Rollan </v>
      </c>
      <c r="H115" s="3" t="s">
        <v>335</v>
      </c>
      <c r="I115" s="14" t="s">
        <v>40</v>
      </c>
      <c r="J115" s="3" t="s">
        <v>205</v>
      </c>
      <c r="K115" s="3" t="s">
        <v>69</v>
      </c>
      <c r="L115" s="3">
        <v>2019</v>
      </c>
      <c r="M115" s="3"/>
      <c r="N115" s="64">
        <f>VLOOKUP(H115,'KODE BARANG 001'!$D$3:$L$115,8,0)</f>
        <v>600000</v>
      </c>
      <c r="O115" s="3" t="s">
        <v>214</v>
      </c>
      <c r="P115" s="14" t="str">
        <f t="shared" si="1"/>
        <v>OR02/GA /PK/BTI /2019-004</v>
      </c>
      <c r="Q115" s="3"/>
    </row>
    <row r="116" spans="2:17" x14ac:dyDescent="0.25">
      <c r="B116" s="14" t="s">
        <v>404</v>
      </c>
      <c r="C116" s="4" t="str">
        <f>VLOOKUP(H116,'KODE BARANG 001'!$D$4:$H$111,5,FALSE)</f>
        <v xml:space="preserve">PERLENGKAPAN </v>
      </c>
      <c r="D116" s="3" t="str">
        <f>VLOOKUP(C116,'KODE BARANG 001'!$H$4:$I$115,2,0)</f>
        <v>PK</v>
      </c>
      <c r="E116" s="3" t="str">
        <f>IFERROR(VLOOKUP('ALL '!H116,'KODE BARANG 001'!$D$3:$F$111,3,FALSE),"")</f>
        <v xml:space="preserve">OTHER </v>
      </c>
      <c r="F116" s="4" t="str">
        <f>VLOOKUP(H116,'KODE BARANG 001'!$D$3:E218,2,FALSE)</f>
        <v xml:space="preserve">KARPET MUSHOLA </v>
      </c>
      <c r="G116" s="4" t="str">
        <f>VLOOKUP(H116,'KODE BARANG 001'!$D$4:$G$111,4,FALSE)</f>
        <v xml:space="preserve">Karpet Masjid Rollan </v>
      </c>
      <c r="H116" s="3" t="s">
        <v>335</v>
      </c>
      <c r="I116" s="14" t="s">
        <v>41</v>
      </c>
      <c r="J116" s="3" t="s">
        <v>205</v>
      </c>
      <c r="K116" s="3" t="s">
        <v>69</v>
      </c>
      <c r="L116" s="3">
        <v>2019</v>
      </c>
      <c r="M116" s="3"/>
      <c r="N116" s="64">
        <f>VLOOKUP(H116,'KODE BARANG 001'!$D$3:$L$115,8,0)</f>
        <v>600000</v>
      </c>
      <c r="O116" s="3" t="s">
        <v>214</v>
      </c>
      <c r="P116" s="14" t="str">
        <f t="shared" si="1"/>
        <v>OR02/GA /PK/BTI /2019-005</v>
      </c>
      <c r="Q116" s="3"/>
    </row>
    <row r="117" spans="2:17" x14ac:dyDescent="0.25">
      <c r="B117" s="14" t="s">
        <v>405</v>
      </c>
      <c r="C117" s="4" t="str">
        <f>VLOOKUP(H117,'KODE BARANG 001'!$D$4:$H$111,5,FALSE)</f>
        <v xml:space="preserve">PERLENGKAPAN </v>
      </c>
      <c r="D117" s="3" t="str">
        <f>VLOOKUP(C117,'KODE BARANG 001'!$H$4:$I$115,2,0)</f>
        <v>PK</v>
      </c>
      <c r="E117" s="3" t="str">
        <f>IFERROR(VLOOKUP('ALL '!H117,'KODE BARANG 001'!$D$3:$F$111,3,FALSE),"")</f>
        <v xml:space="preserve">OTHER </v>
      </c>
      <c r="F117" s="4" t="str">
        <f>VLOOKUP(H117,'KODE BARANG 001'!$D$3:E219,2,FALSE)</f>
        <v xml:space="preserve">AMPLI MHUSOLA </v>
      </c>
      <c r="G117" s="4" t="str">
        <f>VLOOKUP(H117,'KODE BARANG 001'!$D$4:$G$111,4,FALSE)</f>
        <v>Amplifier ZA-2120 - 120 watt</v>
      </c>
      <c r="H117" s="3" t="s">
        <v>334</v>
      </c>
      <c r="I117" s="14" t="s">
        <v>41</v>
      </c>
      <c r="J117" s="3" t="s">
        <v>205</v>
      </c>
      <c r="K117" s="3" t="s">
        <v>69</v>
      </c>
      <c r="L117" s="3">
        <v>2019</v>
      </c>
      <c r="M117" s="5"/>
      <c r="N117" s="64">
        <f>VLOOKUP(H117,'KODE BARANG 001'!$D$3:$L$115,8,0)</f>
        <v>2800000</v>
      </c>
      <c r="O117" s="3" t="s">
        <v>214</v>
      </c>
      <c r="P117" s="14" t="str">
        <f t="shared" si="1"/>
        <v>OR01/GA /PK/BTI /2019-005</v>
      </c>
      <c r="Q117" s="3"/>
    </row>
    <row r="118" spans="2:17" x14ac:dyDescent="0.25">
      <c r="B118" s="14" t="s">
        <v>406</v>
      </c>
      <c r="C118" s="4" t="str">
        <f>VLOOKUP(H118,'KODE BARANG 001'!$D$4:$H$111,5,FALSE)</f>
        <v xml:space="preserve">PERALATAN </v>
      </c>
      <c r="D118" s="3" t="str">
        <f>VLOOKUP(C118,'KODE BARANG 001'!$H$4:$I$115,2,0)</f>
        <v>PL</v>
      </c>
      <c r="E118" s="3" t="str">
        <f>IFERROR(VLOOKUP('ALL '!H118,'KODE BARANG 001'!$D$3:$F$111,3,FALSE),"")</f>
        <v xml:space="preserve">MEJA </v>
      </c>
      <c r="F118" s="4" t="str">
        <f>VLOOKUP(H118,'KODE BARANG 001'!$D$3:E220,2,FALSE)</f>
        <v>MEJA MEETING 3</v>
      </c>
      <c r="G118" s="4" t="str">
        <f>VLOOKUP(H118,'KODE BARANG 001'!$D$4:$G$111,4,FALSE)</f>
        <v xml:space="preserve">Meja Meeting indaci kotak </v>
      </c>
      <c r="H118" s="3" t="s">
        <v>308</v>
      </c>
      <c r="I118" s="14" t="s">
        <v>37</v>
      </c>
      <c r="J118" s="3" t="s">
        <v>211</v>
      </c>
      <c r="K118" s="3" t="s">
        <v>69</v>
      </c>
      <c r="L118" s="3">
        <v>2019</v>
      </c>
      <c r="M118" s="5"/>
      <c r="N118" s="64">
        <f>VLOOKUP(H118,'KODE BARANG 001'!$D$3:$L$115,8,0)</f>
        <v>2300000</v>
      </c>
      <c r="O118" s="3" t="s">
        <v>214</v>
      </c>
      <c r="P118" s="14" t="str">
        <f t="shared" si="1"/>
        <v>MJ11/GA /PL/BTI /2019-001</v>
      </c>
      <c r="Q118" s="3"/>
    </row>
    <row r="119" spans="2:17" x14ac:dyDescent="0.25">
      <c r="B119" s="14" t="s">
        <v>407</v>
      </c>
      <c r="C119" s="4" t="str">
        <f>VLOOKUP(H119,'KODE BARANG 001'!$D$4:$H$111,5,FALSE)</f>
        <v xml:space="preserve">PERALATAN </v>
      </c>
      <c r="D119" s="3" t="str">
        <f>VLOOKUP(C119,'KODE BARANG 001'!$H$4:$I$115,2,0)</f>
        <v>PL</v>
      </c>
      <c r="E119" s="3" t="str">
        <f>IFERROR(VLOOKUP('ALL '!H119,'KODE BARANG 001'!$D$3:$F$111,3,FALSE),"")</f>
        <v xml:space="preserve">KURSI </v>
      </c>
      <c r="F119" s="4" t="str">
        <f>VLOOKUP(H119,'KODE BARANG 001'!$D$3:E221,2,FALSE)</f>
        <v>KURSI MEETING 1</v>
      </c>
      <c r="G119" s="4" t="str">
        <f>VLOOKUP(H119,'KODE BARANG 001'!$D$4:$G$111,4,FALSE)</f>
        <v>Kursi Meeting Donati TRAVI 2 - BLACK</v>
      </c>
      <c r="H119" s="3" t="s">
        <v>326</v>
      </c>
      <c r="I119" s="14" t="s">
        <v>37</v>
      </c>
      <c r="J119" s="20" t="s">
        <v>211</v>
      </c>
      <c r="K119" s="3" t="s">
        <v>69</v>
      </c>
      <c r="L119" s="3">
        <v>2019</v>
      </c>
      <c r="M119" s="5"/>
      <c r="N119" s="64">
        <f>VLOOKUP(H119,'KODE BARANG 001'!$D$3:$L$115,8,0)</f>
        <v>1200000</v>
      </c>
      <c r="O119" s="3" t="s">
        <v>214</v>
      </c>
      <c r="P119" s="14" t="str">
        <f t="shared" si="1"/>
        <v>KR02/GA /PL/BTI /2019-001</v>
      </c>
      <c r="Q119" s="3"/>
    </row>
    <row r="120" spans="2:17" x14ac:dyDescent="0.25">
      <c r="B120" s="14" t="s">
        <v>408</v>
      </c>
      <c r="C120" s="4" t="str">
        <f>VLOOKUP(H120,'KODE BARANG 001'!$D$4:$H$111,5,FALSE)</f>
        <v xml:space="preserve">PERALATAN </v>
      </c>
      <c r="D120" s="3" t="str">
        <f>VLOOKUP(C120,'KODE BARANG 001'!$H$4:$I$115,2,0)</f>
        <v>PL</v>
      </c>
      <c r="E120" s="3" t="str">
        <f>IFERROR(VLOOKUP('ALL '!H120,'KODE BARANG 001'!$D$3:$F$111,3,FALSE),"")</f>
        <v xml:space="preserve">KURSI </v>
      </c>
      <c r="F120" s="4" t="str">
        <f>VLOOKUP(H120,'KODE BARANG 001'!$D$3:E222,2,FALSE)</f>
        <v>KURSI MEETING 1</v>
      </c>
      <c r="G120" s="4" t="str">
        <f>VLOOKUP(H120,'KODE BARANG 001'!$D$4:$G$111,4,FALSE)</f>
        <v>Kursi Meeting Donati TRAVI 2 - BLACK</v>
      </c>
      <c r="H120" s="3" t="s">
        <v>326</v>
      </c>
      <c r="I120" s="14" t="s">
        <v>38</v>
      </c>
      <c r="J120" s="20" t="s">
        <v>211</v>
      </c>
      <c r="K120" s="3" t="s">
        <v>69</v>
      </c>
      <c r="L120" s="3">
        <v>2019</v>
      </c>
      <c r="M120" s="5"/>
      <c r="N120" s="64">
        <f>VLOOKUP(H120,'KODE BARANG 001'!$D$3:$L$115,8,0)</f>
        <v>1200000</v>
      </c>
      <c r="O120" s="3" t="s">
        <v>214</v>
      </c>
      <c r="P120" s="14" t="str">
        <f t="shared" si="1"/>
        <v>KR02/GA /PL/BTI /2019-002</v>
      </c>
      <c r="Q120" s="3"/>
    </row>
    <row r="121" spans="2:17" x14ac:dyDescent="0.25">
      <c r="B121" s="14" t="s">
        <v>409</v>
      </c>
      <c r="C121" s="4" t="str">
        <f>VLOOKUP(H121,'KODE BARANG 001'!$D$4:$H$111,5,FALSE)</f>
        <v xml:space="preserve">PERALATAN </v>
      </c>
      <c r="D121" s="3" t="str">
        <f>VLOOKUP(C121,'KODE BARANG 001'!$H$4:$I$115,2,0)</f>
        <v>PL</v>
      </c>
      <c r="E121" s="3" t="str">
        <f>IFERROR(VLOOKUP('ALL '!H121,'KODE BARANG 001'!$D$3:$F$111,3,FALSE),"")</f>
        <v xml:space="preserve">KURSI </v>
      </c>
      <c r="F121" s="4" t="str">
        <f>VLOOKUP(H121,'KODE BARANG 001'!$D$3:E223,2,FALSE)</f>
        <v>KURSI MEETING 1</v>
      </c>
      <c r="G121" s="4" t="str">
        <f>VLOOKUP(H121,'KODE BARANG 001'!$D$4:$G$111,4,FALSE)</f>
        <v>Kursi Meeting Donati TRAVI 2 - BLACK</v>
      </c>
      <c r="H121" s="3" t="s">
        <v>326</v>
      </c>
      <c r="I121" s="14" t="s">
        <v>39</v>
      </c>
      <c r="J121" s="20" t="s">
        <v>211</v>
      </c>
      <c r="K121" s="3" t="s">
        <v>69</v>
      </c>
      <c r="L121" s="3">
        <v>2019</v>
      </c>
      <c r="M121" s="5"/>
      <c r="N121" s="64">
        <f>VLOOKUP(H121,'KODE BARANG 001'!$D$3:$L$115,8,0)</f>
        <v>1200000</v>
      </c>
      <c r="O121" s="3" t="s">
        <v>214</v>
      </c>
      <c r="P121" s="14" t="str">
        <f t="shared" si="1"/>
        <v>KR02/GA /PL/BTI /2019-003</v>
      </c>
      <c r="Q121" s="3"/>
    </row>
    <row r="122" spans="2:17" x14ac:dyDescent="0.25">
      <c r="B122" s="14" t="s">
        <v>410</v>
      </c>
      <c r="C122" s="4" t="str">
        <f>VLOOKUP(H122,'KODE BARANG 001'!$D$4:$H$111,5,FALSE)</f>
        <v xml:space="preserve">PERALATAN </v>
      </c>
      <c r="D122" s="3" t="str">
        <f>VLOOKUP(C122,'KODE BARANG 001'!$H$4:$I$115,2,0)</f>
        <v>PL</v>
      </c>
      <c r="E122" s="3" t="str">
        <f>IFERROR(VLOOKUP('ALL '!H122,'KODE BARANG 001'!$D$3:$F$111,3,FALSE),"")</f>
        <v xml:space="preserve">KURSI </v>
      </c>
      <c r="F122" s="4" t="str">
        <f>VLOOKUP(H122,'KODE BARANG 001'!$D$3:E224,2,FALSE)</f>
        <v>KURSI MEETING 1</v>
      </c>
      <c r="G122" s="4" t="str">
        <f>VLOOKUP(H122,'KODE BARANG 001'!$D$4:$G$111,4,FALSE)</f>
        <v>Kursi Meeting Donati TRAVI 2 - BLACK</v>
      </c>
      <c r="H122" s="3" t="s">
        <v>326</v>
      </c>
      <c r="I122" s="14" t="s">
        <v>40</v>
      </c>
      <c r="J122" s="20" t="s">
        <v>211</v>
      </c>
      <c r="K122" s="3" t="s">
        <v>69</v>
      </c>
      <c r="L122" s="3">
        <v>2019</v>
      </c>
      <c r="M122" s="5"/>
      <c r="N122" s="64">
        <f>VLOOKUP(H122,'KODE BARANG 001'!$D$3:$L$115,8,0)</f>
        <v>1200000</v>
      </c>
      <c r="O122" s="3" t="s">
        <v>214</v>
      </c>
      <c r="P122" s="14" t="str">
        <f t="shared" si="1"/>
        <v>KR02/GA /PL/BTI /2019-004</v>
      </c>
      <c r="Q122" s="3"/>
    </row>
    <row r="123" spans="2:17" x14ac:dyDescent="0.25">
      <c r="B123" s="14" t="s">
        <v>411</v>
      </c>
      <c r="C123" s="4" t="str">
        <f>VLOOKUP(H123,'KODE BARANG 001'!$D$4:$H$111,5,FALSE)</f>
        <v xml:space="preserve">PERALATAN </v>
      </c>
      <c r="D123" s="3" t="str">
        <f>VLOOKUP(C123,'KODE BARANG 001'!$H$4:$I$115,2,0)</f>
        <v>PL</v>
      </c>
      <c r="E123" s="3" t="str">
        <f>IFERROR(VLOOKUP('ALL '!H123,'KODE BARANG 001'!$D$3:$F$111,3,FALSE),"")</f>
        <v xml:space="preserve">KURSI </v>
      </c>
      <c r="F123" s="4" t="str">
        <f>VLOOKUP(H123,'KODE BARANG 001'!$D$3:E225,2,FALSE)</f>
        <v>KURSI MEETING 1</v>
      </c>
      <c r="G123" s="4" t="str">
        <f>VLOOKUP(H123,'KODE BARANG 001'!$D$4:$G$111,4,FALSE)</f>
        <v>Kursi Meeting Donati TRAVI 2 - BLACK</v>
      </c>
      <c r="H123" s="3" t="s">
        <v>326</v>
      </c>
      <c r="I123" s="14" t="s">
        <v>41</v>
      </c>
      <c r="J123" s="20" t="s">
        <v>211</v>
      </c>
      <c r="K123" s="3" t="s">
        <v>69</v>
      </c>
      <c r="L123" s="3">
        <v>2019</v>
      </c>
      <c r="M123" s="5"/>
      <c r="N123" s="64">
        <f>VLOOKUP(H123,'KODE BARANG 001'!$D$3:$L$115,8,0)</f>
        <v>1200000</v>
      </c>
      <c r="O123" s="3" t="s">
        <v>214</v>
      </c>
      <c r="P123" s="14" t="str">
        <f t="shared" si="1"/>
        <v>KR02/GA /PL/BTI /2019-005</v>
      </c>
      <c r="Q123" s="3"/>
    </row>
    <row r="124" spans="2:17" x14ac:dyDescent="0.25">
      <c r="B124" s="14" t="s">
        <v>412</v>
      </c>
      <c r="C124" s="4" t="str">
        <f>VLOOKUP(H124,'KODE BARANG 001'!$D$4:$H$111,5,FALSE)</f>
        <v xml:space="preserve">PERALATAN </v>
      </c>
      <c r="D124" s="3" t="str">
        <f>VLOOKUP(C124,'KODE BARANG 001'!$H$4:$I$115,2,0)</f>
        <v>PL</v>
      </c>
      <c r="E124" s="3" t="str">
        <f>IFERROR(VLOOKUP('ALL '!H124,'KODE BARANG 001'!$D$3:$F$111,3,FALSE),"")</f>
        <v xml:space="preserve">KURSI </v>
      </c>
      <c r="F124" s="4" t="str">
        <f>VLOOKUP(H124,'KODE BARANG 001'!$D$3:E226,2,FALSE)</f>
        <v>KURSI MEETING 1</v>
      </c>
      <c r="G124" s="4" t="str">
        <f>VLOOKUP(H124,'KODE BARANG 001'!$D$4:$G$111,4,FALSE)</f>
        <v>Kursi Meeting Donati TRAVI 2 - BLACK</v>
      </c>
      <c r="H124" s="3" t="s">
        <v>326</v>
      </c>
      <c r="I124" s="14" t="s">
        <v>42</v>
      </c>
      <c r="J124" s="20" t="s">
        <v>211</v>
      </c>
      <c r="K124" s="3" t="s">
        <v>69</v>
      </c>
      <c r="L124" s="3">
        <v>2019</v>
      </c>
      <c r="M124" s="5"/>
      <c r="N124" s="64">
        <f>VLOOKUP(H124,'KODE BARANG 001'!$D$3:$L$115,8,0)</f>
        <v>1200000</v>
      </c>
      <c r="O124" s="3" t="s">
        <v>214</v>
      </c>
      <c r="P124" s="14" t="str">
        <f t="shared" si="1"/>
        <v>KR02/GA /PL/BTI /2019-006</v>
      </c>
      <c r="Q124" s="3"/>
    </row>
    <row r="125" spans="2:17" x14ac:dyDescent="0.25">
      <c r="B125" s="14" t="s">
        <v>413</v>
      </c>
      <c r="C125" s="4" t="str">
        <f>VLOOKUP(H125,'KODE BARANG 001'!$D$4:$H$111,5,FALSE)</f>
        <v xml:space="preserve">PERALATAN </v>
      </c>
      <c r="D125" s="3" t="str">
        <f>VLOOKUP(C125,'KODE BARANG 001'!$H$4:$I$115,2,0)</f>
        <v>PL</v>
      </c>
      <c r="E125" s="3" t="str">
        <f>IFERROR(VLOOKUP('ALL '!H125,'KODE BARANG 001'!$D$3:$F$111,3,FALSE),"")</f>
        <v xml:space="preserve">TELEVISI </v>
      </c>
      <c r="F125" s="4" t="str">
        <f>VLOOKUP(H125,'KODE BARANG 001'!$D$3:E227,2,FALSE)</f>
        <v xml:space="preserve">TELEVISI BESAR </v>
      </c>
      <c r="G125" s="4" t="str">
        <f>VLOOKUP(H125,'KODE BARANG 001'!$D$4:$G$111,4,FALSE)</f>
        <v>TV LG 65"</v>
      </c>
      <c r="H125" s="3" t="s">
        <v>361</v>
      </c>
      <c r="I125" s="14" t="s">
        <v>37</v>
      </c>
      <c r="J125" s="3" t="s">
        <v>211</v>
      </c>
      <c r="K125" s="3" t="s">
        <v>69</v>
      </c>
      <c r="L125" s="3">
        <v>2019</v>
      </c>
      <c r="M125" s="5"/>
      <c r="N125" s="64">
        <f>VLOOKUP(H125,'KODE BARANG 001'!$D$3:$L$115,8,0)</f>
        <v>8000000</v>
      </c>
      <c r="O125" s="3" t="s">
        <v>214</v>
      </c>
      <c r="P125" s="14" t="str">
        <f t="shared" si="1"/>
        <v>TV03/GA /PL/BTI /2019-001</v>
      </c>
      <c r="Q125" s="3"/>
    </row>
    <row r="126" spans="2:17" x14ac:dyDescent="0.25">
      <c r="B126" s="14" t="s">
        <v>414</v>
      </c>
      <c r="C126" s="4" t="str">
        <f>VLOOKUP(H126,'KODE BARANG 001'!$D$4:$H$111,5,FALSE)</f>
        <v xml:space="preserve">PERALATAN </v>
      </c>
      <c r="D126" s="3" t="str">
        <f>VLOOKUP(C126,'KODE BARANG 001'!$H$4:$I$115,2,0)</f>
        <v>PL</v>
      </c>
      <c r="E126" s="3" t="str">
        <f>IFERROR(VLOOKUP('ALL '!H126,'KODE BARANG 001'!$D$3:$F$111,3,FALSE),"")</f>
        <v xml:space="preserve">TELEVISI </v>
      </c>
      <c r="F126" s="4" t="str">
        <f>VLOOKUP(H126,'KODE BARANG 001'!$D$3:E228,2,FALSE)</f>
        <v>BRACKET TV 01</v>
      </c>
      <c r="G126" s="4" t="str">
        <f>VLOOKUP(H126,'KODE BARANG 001'!$D$4:$G$111,4,FALSE)</f>
        <v>Bracket TV LED AVA1500-60-1P</v>
      </c>
      <c r="H126" s="3" t="s">
        <v>359</v>
      </c>
      <c r="I126" s="14" t="s">
        <v>37</v>
      </c>
      <c r="J126" s="3" t="s">
        <v>211</v>
      </c>
      <c r="K126" s="3" t="s">
        <v>69</v>
      </c>
      <c r="L126" s="3">
        <v>2021</v>
      </c>
      <c r="M126" s="5"/>
      <c r="N126" s="64">
        <f>VLOOKUP(H126,'KODE BARANG 001'!$D$3:$L$115,8,0)</f>
        <v>1150000</v>
      </c>
      <c r="O126" s="3" t="s">
        <v>214</v>
      </c>
      <c r="P126" s="14" t="str">
        <f t="shared" si="1"/>
        <v>TV01/GA /PL/BTI /2021-001</v>
      </c>
      <c r="Q126" s="3"/>
    </row>
    <row r="127" spans="2:17" x14ac:dyDescent="0.25">
      <c r="B127" s="14" t="s">
        <v>415</v>
      </c>
      <c r="C127" s="4" t="str">
        <f>VLOOKUP(H127,'KODE BARANG 001'!$D$4:$H$111,5,FALSE)</f>
        <v xml:space="preserve">PERLENGKAPAN </v>
      </c>
      <c r="D127" s="3" t="str">
        <f>VLOOKUP(C127,'KODE BARANG 001'!$H$4:$I$115,2,0)</f>
        <v>PK</v>
      </c>
      <c r="E127" s="3" t="str">
        <f>IFERROR(VLOOKUP('ALL '!H127,'KODE BARANG 001'!$D$3:$F$111,3,FALSE),"")</f>
        <v xml:space="preserve">BOX </v>
      </c>
      <c r="F127" s="4" t="str">
        <f>VLOOKUP(H127,'KODE BARANG 001'!$D$3:E229,2,FALSE)</f>
        <v>KOTAK  TISSUE 250'S</v>
      </c>
      <c r="G127" s="4" t="str">
        <f>VLOOKUP(H127,'KODE BARANG 001'!$D$4:$G$111,4,FALSE)</f>
        <v>Kotak Tissue 250's</v>
      </c>
      <c r="H127" s="3" t="s">
        <v>317</v>
      </c>
      <c r="I127" s="14" t="s">
        <v>37</v>
      </c>
      <c r="J127" s="3" t="s">
        <v>211</v>
      </c>
      <c r="K127" s="3" t="s">
        <v>69</v>
      </c>
      <c r="L127" s="3">
        <v>2021</v>
      </c>
      <c r="M127" s="5"/>
      <c r="N127" s="64">
        <f>VLOOKUP(H127,'KODE BARANG 001'!$D$3:$L$115,8,0)</f>
        <v>35000</v>
      </c>
      <c r="O127" s="3" t="s">
        <v>214</v>
      </c>
      <c r="P127" s="14" t="str">
        <f t="shared" si="1"/>
        <v>BX01/GA /PK/BTI /2021-001</v>
      </c>
      <c r="Q127" s="3"/>
    </row>
    <row r="128" spans="2:17" x14ac:dyDescent="0.25">
      <c r="B128" s="14" t="s">
        <v>416</v>
      </c>
      <c r="C128" s="4" t="str">
        <f>VLOOKUP(H128,'KODE BARANG 001'!$D$4:$H$111,5,FALSE)</f>
        <v xml:space="preserve">PERALATAN </v>
      </c>
      <c r="D128" s="3" t="str">
        <f>VLOOKUP(C128,'KODE BARANG 001'!$H$4:$I$115,2,0)</f>
        <v>PL</v>
      </c>
      <c r="E128" s="3" t="str">
        <f>IFERROR(VLOOKUP('ALL '!H128,'KODE BARANG 001'!$D$3:$F$111,3,FALSE),"")</f>
        <v xml:space="preserve">AC </v>
      </c>
      <c r="F128" s="4" t="str">
        <f>VLOOKUP(H128,'KODE BARANG 001'!$D$3:E230,2,FALSE)</f>
        <v xml:space="preserve">AC 2 PK </v>
      </c>
      <c r="G128" s="4" t="str">
        <f>VLOOKUP(H128,'KODE BARANG 001'!$D$4:$G$111,4,FALSE)</f>
        <v xml:space="preserve">Air Conditioner Daikin </v>
      </c>
      <c r="H128" s="3" t="s">
        <v>312</v>
      </c>
      <c r="I128" s="14" t="s">
        <v>42</v>
      </c>
      <c r="J128" s="3" t="s">
        <v>211</v>
      </c>
      <c r="K128" s="3" t="s">
        <v>69</v>
      </c>
      <c r="L128" s="3">
        <v>2021</v>
      </c>
      <c r="M128" s="5"/>
      <c r="N128" s="64">
        <f>VLOOKUP(H128,'KODE BARANG 001'!$D$3:$L$115,8,0)</f>
        <v>9200000</v>
      </c>
      <c r="O128" s="3" t="s">
        <v>214</v>
      </c>
      <c r="P128" s="14" t="str">
        <f t="shared" si="1"/>
        <v>AC02/GA /PL/BTI /2021-006</v>
      </c>
      <c r="Q128" s="3"/>
    </row>
    <row r="129" spans="2:17" x14ac:dyDescent="0.25">
      <c r="B129" s="14" t="s">
        <v>417</v>
      </c>
      <c r="C129" s="4" t="str">
        <f>VLOOKUP(H129,'KODE BARANG 001'!$D$4:$H$111,5,FALSE)</f>
        <v xml:space="preserve">PERALATAN </v>
      </c>
      <c r="D129" s="3" t="str">
        <f>VLOOKUP(C129,'KODE BARANG 001'!$H$4:$I$115,2,0)</f>
        <v>PL</v>
      </c>
      <c r="E129" s="3" t="str">
        <f>IFERROR(VLOOKUP('ALL '!H129,'KODE BARANG 001'!$D$3:$F$111,3,FALSE),"")</f>
        <v xml:space="preserve">LEMARI </v>
      </c>
      <c r="F129" s="4" t="str">
        <f>VLOOKUP(H129,'KODE BARANG 001'!$D$3:E231,2,FALSE)</f>
        <v xml:space="preserve">KITCHEN SET </v>
      </c>
      <c r="G129" s="4" t="str">
        <f>VLOOKUP(H129,'KODE BARANG 001'!$D$4:$G$111,4,FALSE)</f>
        <v xml:space="preserve">Kitchen Set </v>
      </c>
      <c r="H129" s="3" t="s">
        <v>346</v>
      </c>
      <c r="I129" s="14" t="s">
        <v>37</v>
      </c>
      <c r="J129" s="3" t="s">
        <v>978</v>
      </c>
      <c r="K129" s="3" t="s">
        <v>69</v>
      </c>
      <c r="L129" s="3">
        <v>2021</v>
      </c>
      <c r="M129" s="5"/>
      <c r="N129" s="64">
        <f>VLOOKUP(H129,'KODE BARANG 001'!$D$3:$L$115,8,0)</f>
        <v>1650000</v>
      </c>
      <c r="O129" s="3" t="s">
        <v>214</v>
      </c>
      <c r="P129" s="14" t="str">
        <f t="shared" si="1"/>
        <v>LM06/GA /PL/BTI /2021-001</v>
      </c>
      <c r="Q129" s="3"/>
    </row>
    <row r="130" spans="2:17" x14ac:dyDescent="0.25">
      <c r="B130" s="14" t="s">
        <v>418</v>
      </c>
      <c r="C130" s="4" t="str">
        <f>VLOOKUP(H130,'KODE BARANG 001'!$D$4:$H$111,5,FALSE)</f>
        <v xml:space="preserve">PERALATAN </v>
      </c>
      <c r="D130" s="3" t="str">
        <f>VLOOKUP(C130,'KODE BARANG 001'!$H$4:$I$115,2,0)</f>
        <v>PL</v>
      </c>
      <c r="E130" s="3" t="str">
        <f>IFERROR(VLOOKUP('ALL '!H130,'KODE BARANG 001'!$D$3:$F$111,3,FALSE),"")</f>
        <v xml:space="preserve">KURSI </v>
      </c>
      <c r="F130" s="4" t="str">
        <f>VLOOKUP(H130,'KODE BARANG 001'!$D$3:E232,2,FALSE)</f>
        <v xml:space="preserve">KURSI LIPAT </v>
      </c>
      <c r="G130" s="4" t="str">
        <f>VLOOKUP(H130,'KODE BARANG 001'!$D$4:$G$111,4,FALSE)</f>
        <v>FR-780 Papan Meja Kursi Lipat Sparepart Chitose Futura</v>
      </c>
      <c r="H130" s="3" t="s">
        <v>301</v>
      </c>
      <c r="I130" s="14" t="s">
        <v>37</v>
      </c>
      <c r="J130" s="3" t="s">
        <v>978</v>
      </c>
      <c r="K130" s="3" t="s">
        <v>69</v>
      </c>
      <c r="L130" s="3">
        <v>2021</v>
      </c>
      <c r="M130" s="5"/>
      <c r="N130" s="64">
        <f>VLOOKUP(H130,'KODE BARANG 001'!$D$3:$L$115,8,0)</f>
        <v>230000</v>
      </c>
      <c r="O130" s="3" t="s">
        <v>214</v>
      </c>
      <c r="P130" s="14" t="str">
        <f t="shared" si="1"/>
        <v>KR13/GA /PL/BTI /2021-001</v>
      </c>
      <c r="Q130" s="3"/>
    </row>
    <row r="131" spans="2:17" x14ac:dyDescent="0.25">
      <c r="B131" s="14" t="s">
        <v>419</v>
      </c>
      <c r="C131" s="4" t="str">
        <f>VLOOKUP(H131,'KODE BARANG 001'!$D$4:$H$111,5,FALSE)</f>
        <v xml:space="preserve">PERALATAN </v>
      </c>
      <c r="D131" s="3" t="str">
        <f>VLOOKUP(C131,'KODE BARANG 001'!$H$4:$I$115,2,0)</f>
        <v>PL</v>
      </c>
      <c r="E131" s="3" t="str">
        <f>IFERROR(VLOOKUP('ALL '!H131,'KODE BARANG 001'!$D$3:$F$111,3,FALSE),"")</f>
        <v xml:space="preserve">LEMARI </v>
      </c>
      <c r="F131" s="4" t="str">
        <f>VLOOKUP(H131,'KODE BARANG 001'!$D$3:E233,2,FALSE)</f>
        <v xml:space="preserve">MICROWIVE </v>
      </c>
      <c r="G131" s="4" t="str">
        <f>VLOOKUP(H131,'KODE BARANG 001'!$D$4:$G$111,4,FALSE)</f>
        <v xml:space="preserve">Microwive panasonic </v>
      </c>
      <c r="H131" s="3" t="s">
        <v>348</v>
      </c>
      <c r="I131" s="14" t="s">
        <v>37</v>
      </c>
      <c r="J131" s="3" t="s">
        <v>978</v>
      </c>
      <c r="K131" s="3" t="s">
        <v>69</v>
      </c>
      <c r="L131" s="3">
        <v>2021</v>
      </c>
      <c r="M131" s="5"/>
      <c r="N131" s="64">
        <f>VLOOKUP(H131,'KODE BARANG 001'!$D$3:$L$115,8,0)</f>
        <v>1800000</v>
      </c>
      <c r="O131" s="3" t="s">
        <v>214</v>
      </c>
      <c r="P131" s="14" t="str">
        <f t="shared" si="1"/>
        <v>LM08/GA /PL/BTI /2021-001</v>
      </c>
      <c r="Q131" s="3"/>
    </row>
    <row r="132" spans="2:17" x14ac:dyDescent="0.25">
      <c r="B132" s="14" t="s">
        <v>420</v>
      </c>
      <c r="C132" s="4" t="str">
        <f>VLOOKUP(H132,'KODE BARANG 001'!$D$4:$H$111,5,FALSE)</f>
        <v xml:space="preserve">PERALATAN </v>
      </c>
      <c r="D132" s="3" t="str">
        <f>VLOOKUP(C132,'KODE BARANG 001'!$H$4:$I$115,2,0)</f>
        <v>PL</v>
      </c>
      <c r="E132" s="3" t="str">
        <f>IFERROR(VLOOKUP('ALL '!H132,'KODE BARANG 001'!$D$3:$F$111,3,FALSE),"")</f>
        <v xml:space="preserve">MEJA </v>
      </c>
      <c r="F132" s="4" t="str">
        <f>VLOOKUP(H132,'KODE BARANG 001'!$D$3:E234,2,FALSE)</f>
        <v xml:space="preserve">MEJA PANTRY </v>
      </c>
      <c r="G132" s="4" t="str">
        <f>VLOOKUP(H132,'KODE BARANG 001'!$D$4:$G$111,4,FALSE)</f>
        <v xml:space="preserve">Meja Pantry </v>
      </c>
      <c r="H132" s="3" t="s">
        <v>357</v>
      </c>
      <c r="I132" s="14" t="s">
        <v>37</v>
      </c>
      <c r="J132" s="3" t="s">
        <v>978</v>
      </c>
      <c r="K132" s="3" t="s">
        <v>69</v>
      </c>
      <c r="L132" s="3">
        <v>2021</v>
      </c>
      <c r="M132" s="5"/>
      <c r="N132" s="64">
        <f>VLOOKUP(H132,'KODE BARANG 001'!$D$3:$L$115,8,0)</f>
        <v>450000</v>
      </c>
      <c r="O132" s="3" t="s">
        <v>214</v>
      </c>
      <c r="P132" s="14" t="str">
        <f t="shared" si="1"/>
        <v>MJ08/GA /PL/BTI /2021-001</v>
      </c>
      <c r="Q132" s="3"/>
    </row>
    <row r="133" spans="2:17" x14ac:dyDescent="0.25">
      <c r="B133" s="14" t="s">
        <v>421</v>
      </c>
      <c r="C133" s="4" t="str">
        <f>VLOOKUP(H133,'KODE BARANG 001'!$D$4:$H$111,5,FALSE)</f>
        <v xml:space="preserve">PERALATAN </v>
      </c>
      <c r="D133" s="3" t="str">
        <f>VLOOKUP(C133,'KODE BARANG 001'!$H$4:$I$115,2,0)</f>
        <v>PL</v>
      </c>
      <c r="E133" s="3" t="str">
        <f>IFERROR(VLOOKUP('ALL '!H133,'KODE BARANG 001'!$D$3:$F$111,3,FALSE),"")</f>
        <v xml:space="preserve">KURSI </v>
      </c>
      <c r="F133" s="4" t="str">
        <f>VLOOKUP(H133,'KODE BARANG 001'!$D$3:E235,2,FALSE)</f>
        <v xml:space="preserve">KURSI PANTRY </v>
      </c>
      <c r="G133" s="4" t="str">
        <f>VLOOKUP(H133,'KODE BARANG 001'!$D$4:$G$111,4,FALSE)</f>
        <v xml:space="preserve">Kursi Pantry </v>
      </c>
      <c r="H133" s="3" t="s">
        <v>300</v>
      </c>
      <c r="I133" s="14" t="s">
        <v>37</v>
      </c>
      <c r="J133" s="3" t="s">
        <v>978</v>
      </c>
      <c r="K133" s="3" t="s">
        <v>69</v>
      </c>
      <c r="L133" s="3">
        <v>2021</v>
      </c>
      <c r="M133" s="5"/>
      <c r="N133" s="64">
        <f>VLOOKUP(H133,'KODE BARANG 001'!$D$3:$L$115,8,0)</f>
        <v>200000</v>
      </c>
      <c r="O133" s="3" t="s">
        <v>214</v>
      </c>
      <c r="P133" s="14" t="str">
        <f t="shared" si="1"/>
        <v>KR12/GA /PL/BTI /2021-001</v>
      </c>
      <c r="Q133" s="3"/>
    </row>
    <row r="134" spans="2:17" x14ac:dyDescent="0.25">
      <c r="B134" s="14" t="s">
        <v>422</v>
      </c>
      <c r="C134" s="4" t="str">
        <f>VLOOKUP(H134,'KODE BARANG 001'!$D$4:$H$111,5,FALSE)</f>
        <v xml:space="preserve">PERALATAN </v>
      </c>
      <c r="D134" s="3" t="str">
        <f>VLOOKUP(C134,'KODE BARANG 001'!$H$4:$I$115,2,0)</f>
        <v>PL</v>
      </c>
      <c r="E134" s="3" t="str">
        <f>IFERROR(VLOOKUP('ALL '!H134,'KODE BARANG 001'!$D$3:$F$111,3,FALSE),"")</f>
        <v xml:space="preserve">KURSI </v>
      </c>
      <c r="F134" s="4" t="str">
        <f>VLOOKUP(H134,'KODE BARANG 001'!$D$3:E236,2,FALSE)</f>
        <v xml:space="preserve">KURSI PANTRY </v>
      </c>
      <c r="G134" s="4" t="str">
        <f>VLOOKUP(H134,'KODE BARANG 001'!$D$4:$G$111,4,FALSE)</f>
        <v xml:space="preserve">Kursi Pantry </v>
      </c>
      <c r="H134" s="3" t="s">
        <v>300</v>
      </c>
      <c r="I134" s="14" t="s">
        <v>38</v>
      </c>
      <c r="J134" s="3" t="s">
        <v>978</v>
      </c>
      <c r="K134" s="3" t="s">
        <v>69</v>
      </c>
      <c r="L134" s="3">
        <v>2021</v>
      </c>
      <c r="M134" s="5"/>
      <c r="N134" s="64">
        <f>VLOOKUP(H134,'KODE BARANG 001'!$D$3:$L$115,8,0)</f>
        <v>200000</v>
      </c>
      <c r="O134" s="3" t="s">
        <v>214</v>
      </c>
      <c r="P134" s="14" t="str">
        <f t="shared" ref="P134:P197" si="2">CONCATENATE(H134,$S$6,$K$6,$S$6,D134,$S$6,$S$7,$S$6,L134,$S$8,I134)</f>
        <v>KR12/GA /PL/BTI /2021-002</v>
      </c>
      <c r="Q134" s="3"/>
    </row>
    <row r="135" spans="2:17" x14ac:dyDescent="0.25">
      <c r="B135" s="14" t="s">
        <v>423</v>
      </c>
      <c r="C135" s="4" t="str">
        <f>VLOOKUP(H135,'KODE BARANG 001'!$D$4:$H$111,5,FALSE)</f>
        <v xml:space="preserve">PERLENGKAPAN </v>
      </c>
      <c r="D135" s="3" t="str">
        <f>VLOOKUP(C135,'KODE BARANG 001'!$H$4:$I$115,2,0)</f>
        <v>PK</v>
      </c>
      <c r="E135" s="3" t="str">
        <f>IFERROR(VLOOKUP('ALL '!H135,'KODE BARANG 001'!$D$3:$F$111,3,FALSE),"")</f>
        <v xml:space="preserve">BOX </v>
      </c>
      <c r="F135" s="4" t="str">
        <f>VLOOKUP(H135,'KODE BARANG 001'!$D$3:E237,2,FALSE)</f>
        <v>KOTAK  TISSUE 250'S</v>
      </c>
      <c r="G135" s="4" t="str">
        <f>VLOOKUP(H135,'KODE BARANG 001'!$D$4:$G$111,4,FALSE)</f>
        <v>Kotak Tissue 250's</v>
      </c>
      <c r="H135" s="3" t="s">
        <v>317</v>
      </c>
      <c r="I135" s="14" t="s">
        <v>38</v>
      </c>
      <c r="J135" s="3" t="s">
        <v>978</v>
      </c>
      <c r="K135" s="3" t="s">
        <v>69</v>
      </c>
      <c r="L135" s="3">
        <v>2021</v>
      </c>
      <c r="M135" s="5"/>
      <c r="N135" s="64">
        <f>VLOOKUP(H135,'KODE BARANG 001'!$D$3:$L$115,8,0)</f>
        <v>35000</v>
      </c>
      <c r="O135" s="3" t="s">
        <v>214</v>
      </c>
      <c r="P135" s="14" t="str">
        <f t="shared" si="2"/>
        <v>BX01/GA /PK/BTI /2021-002</v>
      </c>
      <c r="Q135" s="3"/>
    </row>
    <row r="136" spans="2:17" x14ac:dyDescent="0.25">
      <c r="B136" s="14" t="s">
        <v>424</v>
      </c>
      <c r="C136" s="4" t="str">
        <f>VLOOKUP(H136,'KODE BARANG 001'!$D$4:$H$111,5,FALSE)</f>
        <v xml:space="preserve">PERALATAN </v>
      </c>
      <c r="D136" s="3" t="str">
        <f>VLOOKUP(C136,'KODE BARANG 001'!$H$4:$I$115,2,0)</f>
        <v>PL</v>
      </c>
      <c r="E136" s="3" t="str">
        <f>IFERROR(VLOOKUP('ALL '!H136,'KODE BARANG 001'!$D$3:$F$111,3,FALSE),"")</f>
        <v xml:space="preserve">KURSI </v>
      </c>
      <c r="F136" s="4" t="str">
        <f>VLOOKUP(H136,'KODE BARANG 001'!$D$3:E238,2,FALSE)</f>
        <v xml:space="preserve">KURSI PASIEN </v>
      </c>
      <c r="G136" s="4" t="str">
        <f>VLOOKUP(H136,'KODE BARANG 001'!$D$4:$G$111,4,FALSE)</f>
        <v>Neo Flyx Kursi Banquet - Hitam</v>
      </c>
      <c r="H136" s="3" t="s">
        <v>298</v>
      </c>
      <c r="I136" s="14" t="s">
        <v>40</v>
      </c>
      <c r="J136" s="3" t="s">
        <v>978</v>
      </c>
      <c r="K136" s="3" t="s">
        <v>69</v>
      </c>
      <c r="L136" s="3">
        <v>2021</v>
      </c>
      <c r="M136" s="5"/>
      <c r="N136" s="64">
        <f>VLOOKUP(H136,'KODE BARANG 001'!$D$3:$L$115,8,0)</f>
        <v>400000</v>
      </c>
      <c r="O136" s="3" t="s">
        <v>214</v>
      </c>
      <c r="P136" s="14" t="str">
        <f t="shared" si="2"/>
        <v>KR10/GA /PL/BTI /2021-004</v>
      </c>
      <c r="Q136" s="3"/>
    </row>
    <row r="137" spans="2:17" x14ac:dyDescent="0.25">
      <c r="B137" s="14" t="s">
        <v>425</v>
      </c>
      <c r="C137" s="4" t="str">
        <f>VLOOKUP(H137,'KODE BARANG 001'!$D$4:$H$111,5,FALSE)</f>
        <v xml:space="preserve">PERALATAN </v>
      </c>
      <c r="D137" s="3" t="str">
        <f>VLOOKUP(C137,'KODE BARANG 001'!$H$4:$I$115,2,0)</f>
        <v>PL</v>
      </c>
      <c r="E137" s="3" t="str">
        <f>IFERROR(VLOOKUP('ALL '!H137,'KODE BARANG 001'!$D$3:$F$111,3,FALSE),"")</f>
        <v xml:space="preserve">KURSI </v>
      </c>
      <c r="F137" s="4" t="str">
        <f>VLOOKUP(H137,'KODE BARANG 001'!$D$3:E239,2,FALSE)</f>
        <v xml:space="preserve">KURSI PASIEN </v>
      </c>
      <c r="G137" s="4" t="str">
        <f>VLOOKUP(H137,'KODE BARANG 001'!$D$4:$G$111,4,FALSE)</f>
        <v>Neo Flyx Kursi Banquet - Hitam</v>
      </c>
      <c r="H137" s="3" t="s">
        <v>298</v>
      </c>
      <c r="I137" s="14" t="s">
        <v>41</v>
      </c>
      <c r="J137" s="3" t="s">
        <v>978</v>
      </c>
      <c r="K137" s="3" t="s">
        <v>69</v>
      </c>
      <c r="L137" s="3">
        <v>2021</v>
      </c>
      <c r="M137" s="5"/>
      <c r="N137" s="64">
        <f>VLOOKUP(H137,'KODE BARANG 001'!$D$3:$L$115,8,0)</f>
        <v>400000</v>
      </c>
      <c r="O137" s="3" t="s">
        <v>214</v>
      </c>
      <c r="P137" s="14" t="str">
        <f t="shared" si="2"/>
        <v>KR10/GA /PL/BTI /2021-005</v>
      </c>
      <c r="Q137" s="3"/>
    </row>
    <row r="138" spans="2:17" x14ac:dyDescent="0.25">
      <c r="B138" s="14" t="s">
        <v>426</v>
      </c>
      <c r="C138" s="4" t="str">
        <f>VLOOKUP(H138,'KODE BARANG 001'!$D$4:$H$111,5,FALSE)</f>
        <v xml:space="preserve">PERLENGKAPAN </v>
      </c>
      <c r="D138" s="3" t="str">
        <f>VLOOKUP(C138,'KODE BARANG 001'!$H$4:$I$115,2,0)</f>
        <v>PK</v>
      </c>
      <c r="E138" s="3" t="str">
        <f>IFERROR(VLOOKUP('ALL '!H138,'KODE BARANG 001'!$D$3:$F$111,3,FALSE),"")</f>
        <v xml:space="preserve">KURSI </v>
      </c>
      <c r="F138" s="4" t="str">
        <f>VLOOKUP(H138,'KODE BARANG 001'!$D$3:E240,2,FALSE)</f>
        <v>KURSI KANTIN</v>
      </c>
      <c r="G138" s="4" t="str">
        <f>VLOOKUP(H138,'KODE BARANG 001'!$D$4:$G$111,4,FALSE)</f>
        <v>Bangku Plastik Lion Star</v>
      </c>
      <c r="H138" s="3" t="s">
        <v>331</v>
      </c>
      <c r="I138" s="14" t="s">
        <v>244</v>
      </c>
      <c r="J138" s="3" t="s">
        <v>978</v>
      </c>
      <c r="K138" s="3" t="s">
        <v>69</v>
      </c>
      <c r="L138" s="3">
        <v>2022</v>
      </c>
      <c r="M138" s="5"/>
      <c r="N138" s="64">
        <f>VLOOKUP(H138,'KODE BARANG 001'!$D$3:$L$115,8,0)</f>
        <v>76000</v>
      </c>
      <c r="O138" s="3" t="s">
        <v>214</v>
      </c>
      <c r="P138" s="14" t="str">
        <f t="shared" si="2"/>
        <v>KR07/GA /PK/BTI /2022-061</v>
      </c>
      <c r="Q138" s="3"/>
    </row>
    <row r="139" spans="2:17" x14ac:dyDescent="0.25">
      <c r="B139" s="14" t="s">
        <v>427</v>
      </c>
      <c r="C139" s="4" t="str">
        <f>VLOOKUP(H139,'KODE BARANG 001'!$D$4:$H$111,5,FALSE)</f>
        <v xml:space="preserve">PERLENGKAPAN </v>
      </c>
      <c r="D139" s="3" t="str">
        <f>VLOOKUP(C139,'KODE BARANG 001'!$H$4:$I$115,2,0)</f>
        <v>PK</v>
      </c>
      <c r="E139" s="3" t="str">
        <f>IFERROR(VLOOKUP('ALL '!H139,'KODE BARANG 001'!$D$3:$F$111,3,FALSE),"")</f>
        <v xml:space="preserve">KURSI </v>
      </c>
      <c r="F139" s="4" t="str">
        <f>VLOOKUP(H139,'KODE BARANG 001'!$D$3:E241,2,FALSE)</f>
        <v>KURSI KANTIN</v>
      </c>
      <c r="G139" s="4" t="str">
        <f>VLOOKUP(H139,'KODE BARANG 001'!$D$4:$G$111,4,FALSE)</f>
        <v>Bangku Plastik Lion Star</v>
      </c>
      <c r="H139" s="3" t="s">
        <v>331</v>
      </c>
      <c r="I139" s="14" t="s">
        <v>245</v>
      </c>
      <c r="J139" s="3" t="s">
        <v>978</v>
      </c>
      <c r="K139" s="3" t="s">
        <v>69</v>
      </c>
      <c r="L139" s="3">
        <v>2022</v>
      </c>
      <c r="M139" s="5"/>
      <c r="N139" s="64">
        <f>VLOOKUP(H139,'KODE BARANG 001'!$D$3:$L$115,8,0)</f>
        <v>76000</v>
      </c>
      <c r="O139" s="3" t="s">
        <v>214</v>
      </c>
      <c r="P139" s="14" t="str">
        <f t="shared" si="2"/>
        <v>KR07/GA /PK/BTI /2022-062</v>
      </c>
      <c r="Q139" s="3"/>
    </row>
    <row r="140" spans="2:17" x14ac:dyDescent="0.25">
      <c r="B140" s="14" t="s">
        <v>428</v>
      </c>
      <c r="C140" s="4" t="str">
        <f>VLOOKUP(H140,'KODE BARANG 001'!$D$4:$H$111,5,FALSE)</f>
        <v xml:space="preserve">PERLENGKAPAN </v>
      </c>
      <c r="D140" s="3" t="str">
        <f>VLOOKUP(C140,'KODE BARANG 001'!$H$4:$I$115,2,0)</f>
        <v>PK</v>
      </c>
      <c r="E140" s="3" t="str">
        <f>IFERROR(VLOOKUP('ALL '!H140,'KODE BARANG 001'!$D$3:$F$111,3,FALSE),"")</f>
        <v xml:space="preserve">KURSI </v>
      </c>
      <c r="F140" s="4" t="str">
        <f>VLOOKUP(H140,'KODE BARANG 001'!$D$3:E242,2,FALSE)</f>
        <v>KURSI KANTIN</v>
      </c>
      <c r="G140" s="4" t="str">
        <f>VLOOKUP(H140,'KODE BARANG 001'!$D$4:$G$111,4,FALSE)</f>
        <v>Bangku Plastik Lion Star</v>
      </c>
      <c r="H140" s="3" t="s">
        <v>331</v>
      </c>
      <c r="I140" s="14" t="s">
        <v>246</v>
      </c>
      <c r="J140" s="3" t="s">
        <v>978</v>
      </c>
      <c r="K140" s="3" t="s">
        <v>69</v>
      </c>
      <c r="L140" s="3">
        <v>2022</v>
      </c>
      <c r="M140" s="5"/>
      <c r="N140" s="64">
        <f>VLOOKUP(H140,'KODE BARANG 001'!$D$3:$L$115,8,0)</f>
        <v>76000</v>
      </c>
      <c r="O140" s="3" t="s">
        <v>214</v>
      </c>
      <c r="P140" s="14" t="str">
        <f t="shared" si="2"/>
        <v>KR07/GA /PK/BTI /2022-063</v>
      </c>
      <c r="Q140" s="3"/>
    </row>
    <row r="141" spans="2:17" x14ac:dyDescent="0.25">
      <c r="B141" s="14" t="s">
        <v>429</v>
      </c>
      <c r="C141" s="4" t="str">
        <f>VLOOKUP(H141,'KODE BARANG 001'!$D$4:$H$111,5,FALSE)</f>
        <v xml:space="preserve">PERLENGKAPAN </v>
      </c>
      <c r="D141" s="3" t="str">
        <f>VLOOKUP(C141,'KODE BARANG 001'!$H$4:$I$115,2,0)</f>
        <v>PK</v>
      </c>
      <c r="E141" s="3" t="str">
        <f>IFERROR(VLOOKUP('ALL '!H141,'KODE BARANG 001'!$D$3:$F$111,3,FALSE),"")</f>
        <v xml:space="preserve">KURSI </v>
      </c>
      <c r="F141" s="4" t="str">
        <f>VLOOKUP(H141,'KODE BARANG 001'!$D$3:E243,2,FALSE)</f>
        <v>KURSI KANTIN</v>
      </c>
      <c r="G141" s="4" t="str">
        <f>VLOOKUP(H141,'KODE BARANG 001'!$D$4:$G$111,4,FALSE)</f>
        <v>Bangku Plastik Lion Star</v>
      </c>
      <c r="H141" s="3" t="s">
        <v>331</v>
      </c>
      <c r="I141" s="14" t="s">
        <v>247</v>
      </c>
      <c r="J141" s="3" t="s">
        <v>978</v>
      </c>
      <c r="K141" s="3" t="s">
        <v>69</v>
      </c>
      <c r="L141" s="3">
        <v>2022</v>
      </c>
      <c r="M141" s="5"/>
      <c r="N141" s="64">
        <f>VLOOKUP(H141,'KODE BARANG 001'!$D$3:$L$115,8,0)</f>
        <v>76000</v>
      </c>
      <c r="O141" s="3" t="s">
        <v>214</v>
      </c>
      <c r="P141" s="14" t="str">
        <f t="shared" si="2"/>
        <v>KR07/GA /PK/BTI /2022-064</v>
      </c>
      <c r="Q141" s="3"/>
    </row>
    <row r="142" spans="2:17" x14ac:dyDescent="0.25">
      <c r="B142" s="14" t="s">
        <v>430</v>
      </c>
      <c r="C142" s="4" t="str">
        <f>VLOOKUP(H142,'KODE BARANG 001'!$D$4:$H$111,5,FALSE)</f>
        <v xml:space="preserve">PERLENGKAPAN </v>
      </c>
      <c r="D142" s="3" t="str">
        <f>VLOOKUP(C142,'KODE BARANG 001'!$H$4:$I$115,2,0)</f>
        <v>PK</v>
      </c>
      <c r="E142" s="3" t="str">
        <f>IFERROR(VLOOKUP('ALL '!H142,'KODE BARANG 001'!$D$3:$F$111,3,FALSE),"")</f>
        <v xml:space="preserve">JAM </v>
      </c>
      <c r="F142" s="4" t="str">
        <f>VLOOKUP(H142,'KODE BARANG 001'!$D$3:E244,2,FALSE)</f>
        <v xml:space="preserve">JAM DINDING 3 </v>
      </c>
      <c r="G142" s="4" t="str">
        <f>VLOOKUP(H142,'KODE BARANG 001'!$D$4:$G$111,4,FALSE)</f>
        <v>Jam dinding 3</v>
      </c>
      <c r="H142" s="3" t="s">
        <v>324</v>
      </c>
      <c r="I142" s="14" t="s">
        <v>37</v>
      </c>
      <c r="J142" s="3" t="s">
        <v>978</v>
      </c>
      <c r="K142" s="3" t="s">
        <v>69</v>
      </c>
      <c r="L142" s="3">
        <v>2021</v>
      </c>
      <c r="M142" s="5"/>
      <c r="N142" s="64">
        <f>VLOOKUP(H142,'KODE BARANG 001'!$D$3:$L$115,8,0)</f>
        <v>30000</v>
      </c>
      <c r="O142" s="3" t="s">
        <v>214</v>
      </c>
      <c r="P142" s="14" t="str">
        <f t="shared" si="2"/>
        <v>JM03/GA /PK/BTI /2021-001</v>
      </c>
      <c r="Q142" s="3"/>
    </row>
    <row r="143" spans="2:17" x14ac:dyDescent="0.25">
      <c r="B143" s="14" t="s">
        <v>431</v>
      </c>
      <c r="C143" s="4" t="str">
        <f>VLOOKUP(H143,'KODE BARANG 001'!$D$4:$H$111,5,FALSE)</f>
        <v xml:space="preserve">PERLENGKAPAN </v>
      </c>
      <c r="D143" s="3" t="str">
        <f>VLOOKUP(C143,'KODE BARANG 001'!$H$4:$I$115,2,0)</f>
        <v>PK</v>
      </c>
      <c r="E143" s="3" t="str">
        <f>IFERROR(VLOOKUP('ALL '!H143,'KODE BARANG 001'!$D$3:$F$111,3,FALSE),"")</f>
        <v xml:space="preserve">BOX </v>
      </c>
      <c r="F143" s="4" t="str">
        <f>VLOOKUP(H143,'KODE BARANG 001'!$D$3:E245,2,FALSE)</f>
        <v>TEMPAT SAMPAH 4</v>
      </c>
      <c r="G143" s="4" t="str">
        <f>VLOOKUP(H143,'KODE BARANG 001'!$D$4:$G$111,4,FALSE)</f>
        <v>Tempat sampah 4</v>
      </c>
      <c r="H143" s="3" t="s">
        <v>433</v>
      </c>
      <c r="I143" s="14" t="s">
        <v>37</v>
      </c>
      <c r="J143" s="3" t="s">
        <v>978</v>
      </c>
      <c r="K143" s="3" t="s">
        <v>69</v>
      </c>
      <c r="L143" s="3">
        <v>2021</v>
      </c>
      <c r="M143" s="5"/>
      <c r="N143" s="64">
        <f>VLOOKUP(H143,'KODE BARANG 001'!$D$3:$L$115,8,0)</f>
        <v>175000</v>
      </c>
      <c r="O143" s="3" t="s">
        <v>214</v>
      </c>
      <c r="P143" s="14" t="str">
        <f t="shared" si="2"/>
        <v>BX06/GA /PK/BTI /2021-001</v>
      </c>
      <c r="Q143" s="3"/>
    </row>
    <row r="144" spans="2:17" x14ac:dyDescent="0.25">
      <c r="B144" s="14" t="s">
        <v>459</v>
      </c>
      <c r="C144" s="4" t="str">
        <f>VLOOKUP(H144,'KODE BARANG 001'!$D$4:$H$111,5,FALSE)</f>
        <v xml:space="preserve">PERALATAN </v>
      </c>
      <c r="D144" s="3" t="str">
        <f>VLOOKUP(C144,'KODE BARANG 001'!$H$4:$I$115,2,0)</f>
        <v>PL</v>
      </c>
      <c r="E144" s="3" t="str">
        <f>IFERROR(VLOOKUP('ALL '!H144,'KODE BARANG 001'!$D$3:$F$111,3,FALSE),"")</f>
        <v xml:space="preserve">KURSI </v>
      </c>
      <c r="F144" s="4" t="str">
        <f>VLOOKUP(H144,'KODE BARANG 001'!$D$3:E246,2,FALSE)</f>
        <v>KURSI MEETING 2</v>
      </c>
      <c r="G144" s="4" t="str">
        <f>VLOOKUP(H144,'KODE BARANG 001'!$D$4:$G$111,4,FALSE)</f>
        <v>Subaru SB-502 Kursi Kantor</v>
      </c>
      <c r="H144" s="3" t="s">
        <v>328</v>
      </c>
      <c r="I144" s="14" t="s">
        <v>37</v>
      </c>
      <c r="J144" s="20" t="s">
        <v>905</v>
      </c>
      <c r="K144" s="3" t="s">
        <v>69</v>
      </c>
      <c r="L144" s="3">
        <v>2021</v>
      </c>
      <c r="M144" s="5"/>
      <c r="N144" s="64">
        <f>VLOOKUP(H144,'KODE BARANG 001'!$D$3:$L$115,8,0)</f>
        <v>520000</v>
      </c>
      <c r="O144" s="3" t="s">
        <v>214</v>
      </c>
      <c r="P144" s="14" t="str">
        <f t="shared" si="2"/>
        <v>KR04/GA /PL/BTI /2021-001</v>
      </c>
      <c r="Q144" s="3"/>
    </row>
    <row r="145" spans="2:17" x14ac:dyDescent="0.25">
      <c r="B145" s="14" t="s">
        <v>460</v>
      </c>
      <c r="C145" s="4" t="str">
        <f>VLOOKUP(H145,'KODE BARANG 001'!$D$4:$H$111,5,FALSE)</f>
        <v xml:space="preserve">PERALATAN </v>
      </c>
      <c r="D145" s="3" t="str">
        <f>VLOOKUP(C145,'KODE BARANG 001'!$H$4:$I$115,2,0)</f>
        <v>PL</v>
      </c>
      <c r="E145" s="3" t="str">
        <f>IFERROR(VLOOKUP('ALL '!H145,'KODE BARANG 001'!$D$3:$F$111,3,FALSE),"")</f>
        <v xml:space="preserve">KURSI </v>
      </c>
      <c r="F145" s="4" t="str">
        <f>VLOOKUP(H145,'KODE BARANG 001'!$D$3:E247,2,FALSE)</f>
        <v>KURSI MEETING 2</v>
      </c>
      <c r="G145" s="4" t="str">
        <f>VLOOKUP(H145,'KODE BARANG 001'!$D$4:$G$111,4,FALSE)</f>
        <v>Subaru SB-502 Kursi Kantor</v>
      </c>
      <c r="H145" s="3" t="s">
        <v>328</v>
      </c>
      <c r="I145" s="14" t="s">
        <v>38</v>
      </c>
      <c r="J145" s="20" t="s">
        <v>905</v>
      </c>
      <c r="K145" s="3" t="s">
        <v>69</v>
      </c>
      <c r="L145" s="3">
        <v>2021</v>
      </c>
      <c r="M145" s="5"/>
      <c r="N145" s="64">
        <f>VLOOKUP(H145,'KODE BARANG 001'!$D$3:$L$115,8,0)</f>
        <v>520000</v>
      </c>
      <c r="O145" s="3" t="s">
        <v>214</v>
      </c>
      <c r="P145" s="14" t="str">
        <f t="shared" si="2"/>
        <v>KR04/GA /PL/BTI /2021-002</v>
      </c>
      <c r="Q145" s="3"/>
    </row>
    <row r="146" spans="2:17" x14ac:dyDescent="0.25">
      <c r="B146" s="14" t="s">
        <v>461</v>
      </c>
      <c r="C146" s="4" t="str">
        <f>VLOOKUP(H146,'KODE BARANG 001'!$D$4:$H$111,5,FALSE)</f>
        <v xml:space="preserve">PERALATAN </v>
      </c>
      <c r="D146" s="3" t="str">
        <f>VLOOKUP(C146,'KODE BARANG 001'!$H$4:$I$115,2,0)</f>
        <v>PL</v>
      </c>
      <c r="E146" s="3" t="str">
        <f>IFERROR(VLOOKUP('ALL '!H146,'KODE BARANG 001'!$D$3:$F$111,3,FALSE),"")</f>
        <v xml:space="preserve">KURSI </v>
      </c>
      <c r="F146" s="4" t="str">
        <f>VLOOKUP(H146,'KODE BARANG 001'!$D$3:E248,2,FALSE)</f>
        <v>KURSI MEETING 2</v>
      </c>
      <c r="G146" s="4" t="str">
        <f>VLOOKUP(H146,'KODE BARANG 001'!$D$4:$G$111,4,FALSE)</f>
        <v>Subaru SB-502 Kursi Kantor</v>
      </c>
      <c r="H146" s="3" t="s">
        <v>328</v>
      </c>
      <c r="I146" s="14" t="s">
        <v>39</v>
      </c>
      <c r="J146" s="20" t="s">
        <v>905</v>
      </c>
      <c r="K146" s="3" t="s">
        <v>69</v>
      </c>
      <c r="L146" s="3">
        <v>2021</v>
      </c>
      <c r="M146" s="5"/>
      <c r="N146" s="64">
        <f>VLOOKUP(H146,'KODE BARANG 001'!$D$3:$L$115,8,0)</f>
        <v>520000</v>
      </c>
      <c r="O146" s="3" t="s">
        <v>214</v>
      </c>
      <c r="P146" s="14" t="str">
        <f t="shared" si="2"/>
        <v>KR04/GA /PL/BTI /2021-003</v>
      </c>
      <c r="Q146" s="3"/>
    </row>
    <row r="147" spans="2:17" x14ac:dyDescent="0.25">
      <c r="B147" s="14" t="s">
        <v>462</v>
      </c>
      <c r="C147" s="4" t="str">
        <f>VLOOKUP(H147,'KODE BARANG 001'!$D$4:$H$111,5,FALSE)</f>
        <v xml:space="preserve">PERALATAN </v>
      </c>
      <c r="D147" s="3" t="str">
        <f>VLOOKUP(C147,'KODE BARANG 001'!$H$4:$I$115,2,0)</f>
        <v>PL</v>
      </c>
      <c r="E147" s="3" t="str">
        <f>IFERROR(VLOOKUP('ALL '!H147,'KODE BARANG 001'!$D$3:$F$111,3,FALSE),"")</f>
        <v xml:space="preserve">KURSI </v>
      </c>
      <c r="F147" s="4" t="str">
        <f>VLOOKUP(H147,'KODE BARANG 001'!$D$3:E249,2,FALSE)</f>
        <v>KURSI MEETING 2</v>
      </c>
      <c r="G147" s="4" t="str">
        <f>VLOOKUP(H147,'KODE BARANG 001'!$D$4:$G$111,4,FALSE)</f>
        <v>Subaru SB-502 Kursi Kantor</v>
      </c>
      <c r="H147" s="3" t="s">
        <v>328</v>
      </c>
      <c r="I147" s="14" t="s">
        <v>40</v>
      </c>
      <c r="J147" s="20" t="s">
        <v>905</v>
      </c>
      <c r="K147" s="3" t="s">
        <v>69</v>
      </c>
      <c r="L147" s="3">
        <v>2021</v>
      </c>
      <c r="M147" s="5"/>
      <c r="N147" s="64">
        <f>VLOOKUP(H147,'KODE BARANG 001'!$D$3:$L$115,8,0)</f>
        <v>520000</v>
      </c>
      <c r="O147" s="3" t="s">
        <v>214</v>
      </c>
      <c r="P147" s="14" t="str">
        <f t="shared" si="2"/>
        <v>KR04/GA /PL/BTI /2021-004</v>
      </c>
      <c r="Q147" s="3"/>
    </row>
    <row r="148" spans="2:17" x14ac:dyDescent="0.25">
      <c r="B148" s="14" t="s">
        <v>463</v>
      </c>
      <c r="C148" s="4" t="str">
        <f>VLOOKUP(H148,'KODE BARANG 001'!$D$4:$H$111,5,FALSE)</f>
        <v xml:space="preserve">PERALATAN </v>
      </c>
      <c r="D148" s="3" t="str">
        <f>VLOOKUP(C148,'KODE BARANG 001'!$H$4:$I$115,2,0)</f>
        <v>PL</v>
      </c>
      <c r="E148" s="3" t="str">
        <f>IFERROR(VLOOKUP('ALL '!H148,'KODE BARANG 001'!$D$3:$F$111,3,FALSE),"")</f>
        <v xml:space="preserve">KURSI </v>
      </c>
      <c r="F148" s="4" t="str">
        <f>VLOOKUP(H148,'KODE BARANG 001'!$D$3:E250,2,FALSE)</f>
        <v>KURSI MEETING 2</v>
      </c>
      <c r="G148" s="4" t="str">
        <f>VLOOKUP(H148,'KODE BARANG 001'!$D$4:$G$111,4,FALSE)</f>
        <v>Subaru SB-502 Kursi Kantor</v>
      </c>
      <c r="H148" s="3" t="s">
        <v>328</v>
      </c>
      <c r="I148" s="14" t="s">
        <v>41</v>
      </c>
      <c r="J148" s="20" t="s">
        <v>905</v>
      </c>
      <c r="K148" s="3" t="s">
        <v>69</v>
      </c>
      <c r="L148" s="3">
        <v>2021</v>
      </c>
      <c r="M148" s="5"/>
      <c r="N148" s="64">
        <f>VLOOKUP(H148,'KODE BARANG 001'!$D$3:$L$115,8,0)</f>
        <v>520000</v>
      </c>
      <c r="O148" s="3" t="s">
        <v>214</v>
      </c>
      <c r="P148" s="14" t="str">
        <f t="shared" si="2"/>
        <v>KR04/GA /PL/BTI /2021-005</v>
      </c>
      <c r="Q148" s="3"/>
    </row>
    <row r="149" spans="2:17" x14ac:dyDescent="0.25">
      <c r="B149" s="14" t="s">
        <v>464</v>
      </c>
      <c r="C149" s="4" t="str">
        <f>VLOOKUP(H149,'KODE BARANG 001'!$D$4:$H$111,5,FALSE)</f>
        <v xml:space="preserve">PERALATAN </v>
      </c>
      <c r="D149" s="3" t="str">
        <f>VLOOKUP(C149,'KODE BARANG 001'!$H$4:$I$115,2,0)</f>
        <v>PL</v>
      </c>
      <c r="E149" s="3" t="str">
        <f>IFERROR(VLOOKUP('ALL '!H149,'KODE BARANG 001'!$D$3:$F$111,3,FALSE),"")</f>
        <v xml:space="preserve">KURSI </v>
      </c>
      <c r="F149" s="4" t="str">
        <f>VLOOKUP(H149,'KODE BARANG 001'!$D$3:E251,2,FALSE)</f>
        <v>KURSI MEETING 2</v>
      </c>
      <c r="G149" s="4" t="str">
        <f>VLOOKUP(H149,'KODE BARANG 001'!$D$4:$G$111,4,FALSE)</f>
        <v>Subaru SB-502 Kursi Kantor</v>
      </c>
      <c r="H149" s="3" t="s">
        <v>328</v>
      </c>
      <c r="I149" s="14" t="s">
        <v>42</v>
      </c>
      <c r="J149" s="20" t="s">
        <v>905</v>
      </c>
      <c r="K149" s="3" t="s">
        <v>69</v>
      </c>
      <c r="L149" s="3">
        <v>2021</v>
      </c>
      <c r="M149" s="5"/>
      <c r="N149" s="64">
        <f>VLOOKUP(H149,'KODE BARANG 001'!$D$3:$L$115,8,0)</f>
        <v>520000</v>
      </c>
      <c r="O149" s="3" t="s">
        <v>214</v>
      </c>
      <c r="P149" s="14" t="str">
        <f t="shared" si="2"/>
        <v>KR04/GA /PL/BTI /2021-006</v>
      </c>
      <c r="Q149" s="3"/>
    </row>
    <row r="150" spans="2:17" x14ac:dyDescent="0.25">
      <c r="B150" s="14" t="s">
        <v>465</v>
      </c>
      <c r="C150" s="4" t="str">
        <f>VLOOKUP(H150,'KODE BARANG 001'!$D$4:$H$111,5,FALSE)</f>
        <v xml:space="preserve">PERALATAN </v>
      </c>
      <c r="D150" s="3" t="str">
        <f>VLOOKUP(C150,'KODE BARANG 001'!$H$4:$I$115,2,0)</f>
        <v>PL</v>
      </c>
      <c r="E150" s="3" t="str">
        <f>IFERROR(VLOOKUP('ALL '!H150,'KODE BARANG 001'!$D$3:$F$111,3,FALSE),"")</f>
        <v xml:space="preserve">KURSI </v>
      </c>
      <c r="F150" s="4" t="str">
        <f>VLOOKUP(H150,'KODE BARANG 001'!$D$3:E252,2,FALSE)</f>
        <v xml:space="preserve">KURSI STAFF </v>
      </c>
      <c r="G150" s="4" t="str">
        <f>VLOOKUP(H150,'KODE BARANG 001'!$D$4:$G$111,4,FALSE)</f>
        <v>Donati Kursi Kantor DO-591 G BLACK</v>
      </c>
      <c r="H150" s="3" t="s">
        <v>330</v>
      </c>
      <c r="I150" s="14" t="s">
        <v>37</v>
      </c>
      <c r="J150" s="20" t="s">
        <v>905</v>
      </c>
      <c r="K150" s="3" t="s">
        <v>69</v>
      </c>
      <c r="L150" s="3">
        <v>2021</v>
      </c>
      <c r="M150" s="5"/>
      <c r="N150" s="64">
        <f>VLOOKUP(H150,'KODE BARANG 001'!$D$3:$L$115,8,0)</f>
        <v>700000</v>
      </c>
      <c r="O150" s="3" t="s">
        <v>214</v>
      </c>
      <c r="P150" s="14" t="str">
        <f t="shared" si="2"/>
        <v>KR06/GA /PL/BTI /2021-001</v>
      </c>
      <c r="Q150" s="3"/>
    </row>
    <row r="151" spans="2:17" x14ac:dyDescent="0.25">
      <c r="B151" s="14" t="s">
        <v>466</v>
      </c>
      <c r="C151" s="4" t="str">
        <f>VLOOKUP(H151,'KODE BARANG 001'!$D$4:$H$111,5,FALSE)</f>
        <v xml:space="preserve">PERALATAN </v>
      </c>
      <c r="D151" s="3" t="str">
        <f>VLOOKUP(C151,'KODE BARANG 001'!$H$4:$I$115,2,0)</f>
        <v>PL</v>
      </c>
      <c r="E151" s="3" t="str">
        <f>IFERROR(VLOOKUP('ALL '!H151,'KODE BARANG 001'!$D$3:$F$111,3,FALSE),"")</f>
        <v xml:space="preserve">TELEVISI </v>
      </c>
      <c r="F151" s="4" t="str">
        <f>VLOOKUP(H151,'KODE BARANG 001'!$D$3:E253,2,FALSE)</f>
        <v xml:space="preserve">TELEVISI BESAR </v>
      </c>
      <c r="G151" s="4" t="str">
        <f>VLOOKUP(H151,'KODE BARANG 001'!$D$4:$G$111,4,FALSE)</f>
        <v>TV LG 65"</v>
      </c>
      <c r="H151" s="3" t="s">
        <v>361</v>
      </c>
      <c r="I151" s="14" t="s">
        <v>37</v>
      </c>
      <c r="J151" s="20" t="s">
        <v>905</v>
      </c>
      <c r="K151" s="3" t="s">
        <v>69</v>
      </c>
      <c r="L151" s="3">
        <v>2021</v>
      </c>
      <c r="M151" s="5"/>
      <c r="N151" s="64">
        <f>VLOOKUP(H151,'KODE BARANG 001'!$D$3:$L$115,8,0)</f>
        <v>8000000</v>
      </c>
      <c r="O151" s="3" t="s">
        <v>214</v>
      </c>
      <c r="P151" s="14" t="str">
        <f t="shared" si="2"/>
        <v>TV03/GA /PL/BTI /2021-001</v>
      </c>
      <c r="Q151" s="3"/>
    </row>
    <row r="152" spans="2:17" x14ac:dyDescent="0.25">
      <c r="B152" s="14" t="s">
        <v>467</v>
      </c>
      <c r="C152" s="4" t="str">
        <f>VLOOKUP(H152,'KODE BARANG 001'!$D$4:$H$111,5,FALSE)</f>
        <v xml:space="preserve">PERLENGKAPAN </v>
      </c>
      <c r="D152" s="3" t="str">
        <f>VLOOKUP(C152,'KODE BARANG 001'!$H$4:$I$115,2,0)</f>
        <v>PK</v>
      </c>
      <c r="E152" s="3" t="str">
        <f>IFERROR(VLOOKUP('ALL '!H152,'KODE BARANG 001'!$D$3:$F$111,3,FALSE),"")</f>
        <v xml:space="preserve">BOX </v>
      </c>
      <c r="F152" s="4" t="str">
        <f>VLOOKUP(H152,'KODE BARANG 001'!$D$3:E254,2,FALSE)</f>
        <v>TEMPAT SAMPAH 1</v>
      </c>
      <c r="G152" s="4" t="str">
        <f>VLOOKUP(H152,'KODE BARANG 001'!$D$4:$G$111,4,FALSE)</f>
        <v>Krisbow Tong Sampah Injak 12 Liter Stainless Steel Dust Bin</v>
      </c>
      <c r="H152" s="3" t="s">
        <v>319</v>
      </c>
      <c r="I152" s="14" t="s">
        <v>38</v>
      </c>
      <c r="J152" s="20" t="s">
        <v>905</v>
      </c>
      <c r="K152" s="3" t="s">
        <v>69</v>
      </c>
      <c r="L152" s="3">
        <v>2021</v>
      </c>
      <c r="M152" s="5"/>
      <c r="N152" s="64">
        <f>VLOOKUP(H152,'KODE BARANG 001'!$D$3:$L$115,8,0)</f>
        <v>250000</v>
      </c>
      <c r="O152" s="3" t="s">
        <v>214</v>
      </c>
      <c r="P152" s="14" t="str">
        <f t="shared" si="2"/>
        <v>BX03/GA /PK/BTI /2021-002</v>
      </c>
      <c r="Q152" s="3"/>
    </row>
    <row r="153" spans="2:17" x14ac:dyDescent="0.25">
      <c r="B153" s="14" t="s">
        <v>468</v>
      </c>
      <c r="C153" s="4" t="str">
        <f>VLOOKUP(H153,'KODE BARANG 001'!$D$4:$H$111,5,FALSE)</f>
        <v xml:space="preserve">PERALATAN </v>
      </c>
      <c r="D153" s="3" t="str">
        <f>VLOOKUP(C153,'KODE BARANG 001'!$H$4:$I$115,2,0)</f>
        <v>PL</v>
      </c>
      <c r="E153" s="3" t="str">
        <f>IFERROR(VLOOKUP('ALL '!H153,'KODE BARANG 001'!$D$3:$F$111,3,FALSE),"")</f>
        <v xml:space="preserve">MEJA </v>
      </c>
      <c r="F153" s="4" t="str">
        <f>VLOOKUP(H153,'KODE BARANG 001'!$D$3:E255,2,FALSE)</f>
        <v>MEJA MEETING 3</v>
      </c>
      <c r="G153" s="4" t="str">
        <f>VLOOKUP(H153,'KODE BARANG 001'!$D$4:$G$111,4,FALSE)</f>
        <v xml:space="preserve">Meja Meeting indaci kotak </v>
      </c>
      <c r="H153" s="3" t="s">
        <v>308</v>
      </c>
      <c r="I153" s="14" t="s">
        <v>37</v>
      </c>
      <c r="J153" s="20" t="s">
        <v>905</v>
      </c>
      <c r="K153" s="3" t="s">
        <v>69</v>
      </c>
      <c r="L153" s="3">
        <v>2021</v>
      </c>
      <c r="M153" s="5"/>
      <c r="N153" s="64">
        <f>VLOOKUP(H153,'KODE BARANG 001'!$D$3:$L$115,8,0)</f>
        <v>2300000</v>
      </c>
      <c r="O153" s="3" t="s">
        <v>214</v>
      </c>
      <c r="P153" s="14" t="str">
        <f t="shared" si="2"/>
        <v>MJ11/GA /PL/BTI /2021-001</v>
      </c>
      <c r="Q153" s="3"/>
    </row>
    <row r="154" spans="2:17" x14ac:dyDescent="0.25">
      <c r="B154" s="14" t="s">
        <v>469</v>
      </c>
      <c r="C154" s="4" t="str">
        <f>VLOOKUP(H154,'KODE BARANG 001'!$D$4:$H$111,5,FALSE)</f>
        <v xml:space="preserve">PERALATAN </v>
      </c>
      <c r="D154" s="3" t="str">
        <f>VLOOKUP(C154,'KODE BARANG 001'!$H$4:$I$115,2,0)</f>
        <v>PL</v>
      </c>
      <c r="E154" s="3" t="str">
        <f>IFERROR(VLOOKUP('ALL '!H154,'KODE BARANG 001'!$D$3:$F$111,3,FALSE),"")</f>
        <v xml:space="preserve">MEJA </v>
      </c>
      <c r="F154" s="4" t="str">
        <f>VLOOKUP(H154,'KODE BARANG 001'!$D$3:E259,2,FALSE)</f>
        <v>MEJA MEETING 5</v>
      </c>
      <c r="G154" s="4" t="str">
        <f>VLOOKUP(H154,'KODE BARANG 001'!$D$4:$G$111,4,FALSE)</f>
        <v>Meja Meeting Meja Rapat Modera BCT 315 UK.360x150x75cm Warna Maple</v>
      </c>
      <c r="H154" s="3" t="s">
        <v>310</v>
      </c>
      <c r="I154" s="14" t="s">
        <v>37</v>
      </c>
      <c r="J154" s="20" t="s">
        <v>437</v>
      </c>
      <c r="K154" s="3" t="s">
        <v>69</v>
      </c>
      <c r="L154" s="3">
        <v>2021</v>
      </c>
      <c r="M154" s="5"/>
      <c r="N154" s="64">
        <f>VLOOKUP(H154,'KODE BARANG 001'!$D$3:$L$115,8,0)</f>
        <v>9530000</v>
      </c>
      <c r="O154" s="3" t="s">
        <v>214</v>
      </c>
      <c r="P154" s="14" t="str">
        <f t="shared" si="2"/>
        <v>MJ13/GA /PL/BTI /2021-001</v>
      </c>
      <c r="Q154" s="3"/>
    </row>
    <row r="155" spans="2:17" x14ac:dyDescent="0.25">
      <c r="B155" s="14" t="s">
        <v>470</v>
      </c>
      <c r="C155" s="4" t="str">
        <f>VLOOKUP(H155,'KODE BARANG 001'!$D$4:$H$111,5,FALSE)</f>
        <v xml:space="preserve">PERALATAN </v>
      </c>
      <c r="D155" s="3" t="str">
        <f>VLOOKUP(C155,'KODE BARANG 001'!$H$4:$I$115,2,0)</f>
        <v>PL</v>
      </c>
      <c r="E155" s="3" t="str">
        <f>IFERROR(VLOOKUP('ALL '!H155,'KODE BARANG 001'!$D$3:$F$111,3,FALSE),"")</f>
        <v xml:space="preserve">KURSI </v>
      </c>
      <c r="F155" s="4" t="str">
        <f>VLOOKUP(H155,'KODE BARANG 001'!$D$3:E260,2,FALSE)</f>
        <v>KURSI MEETING 1</v>
      </c>
      <c r="G155" s="4" t="str">
        <f>VLOOKUP(H155,'KODE BARANG 001'!$D$4:$G$111,4,FALSE)</f>
        <v>Kursi Meeting Donati TRAVI 2 - BLACK</v>
      </c>
      <c r="H155" s="3" t="s">
        <v>326</v>
      </c>
      <c r="I155" s="14" t="s">
        <v>43</v>
      </c>
      <c r="J155" s="20" t="s">
        <v>437</v>
      </c>
      <c r="K155" s="3" t="s">
        <v>69</v>
      </c>
      <c r="L155" s="3">
        <v>2021</v>
      </c>
      <c r="M155" s="5"/>
      <c r="N155" s="64">
        <f>VLOOKUP(H155,'KODE BARANG 001'!$D$3:$L$115,8,0)</f>
        <v>1200000</v>
      </c>
      <c r="O155" s="3" t="s">
        <v>214</v>
      </c>
      <c r="P155" s="14" t="str">
        <f t="shared" si="2"/>
        <v>KR02/GA /PL/BTI /2021-007</v>
      </c>
      <c r="Q155" s="3"/>
    </row>
    <row r="156" spans="2:17" x14ac:dyDescent="0.25">
      <c r="B156" s="14" t="s">
        <v>471</v>
      </c>
      <c r="C156" s="4" t="str">
        <f>VLOOKUP(H156,'KODE BARANG 001'!$D$4:$H$111,5,FALSE)</f>
        <v xml:space="preserve">PERALATAN </v>
      </c>
      <c r="D156" s="3" t="str">
        <f>VLOOKUP(C156,'KODE BARANG 001'!$H$4:$I$115,2,0)</f>
        <v>PL</v>
      </c>
      <c r="E156" s="3" t="str">
        <f>IFERROR(VLOOKUP('ALL '!H156,'KODE BARANG 001'!$D$3:$F$111,3,FALSE),"")</f>
        <v xml:space="preserve">KURSI </v>
      </c>
      <c r="F156" s="4" t="str">
        <f>VLOOKUP(H156,'KODE BARANG 001'!$D$3:E261,2,FALSE)</f>
        <v>KURSI MEETING 1</v>
      </c>
      <c r="G156" s="4" t="str">
        <f>VLOOKUP(H156,'KODE BARANG 001'!$D$4:$G$111,4,FALSE)</f>
        <v>Kursi Meeting Donati TRAVI 2 - BLACK</v>
      </c>
      <c r="H156" s="3" t="s">
        <v>326</v>
      </c>
      <c r="I156" s="14" t="s">
        <v>44</v>
      </c>
      <c r="J156" s="20" t="s">
        <v>437</v>
      </c>
      <c r="K156" s="3" t="s">
        <v>69</v>
      </c>
      <c r="L156" s="3">
        <v>2021</v>
      </c>
      <c r="M156" s="5"/>
      <c r="N156" s="64">
        <f>VLOOKUP(H156,'KODE BARANG 001'!$D$3:$L$115,8,0)</f>
        <v>1200000</v>
      </c>
      <c r="O156" s="3" t="s">
        <v>214</v>
      </c>
      <c r="P156" s="14" t="str">
        <f t="shared" si="2"/>
        <v>KR02/GA /PL/BTI /2021-008</v>
      </c>
      <c r="Q156" s="3"/>
    </row>
    <row r="157" spans="2:17" x14ac:dyDescent="0.25">
      <c r="B157" s="14" t="s">
        <v>472</v>
      </c>
      <c r="C157" s="4" t="str">
        <f>VLOOKUP(H157,'KODE BARANG 001'!$D$4:$H$111,5,FALSE)</f>
        <v xml:space="preserve">PERALATAN </v>
      </c>
      <c r="D157" s="3" t="str">
        <f>VLOOKUP(C157,'KODE BARANG 001'!$H$4:$I$115,2,0)</f>
        <v>PL</v>
      </c>
      <c r="E157" s="3" t="str">
        <f>IFERROR(VLOOKUP('ALL '!H157,'KODE BARANG 001'!$D$3:$F$111,3,FALSE),"")</f>
        <v xml:space="preserve">KURSI </v>
      </c>
      <c r="F157" s="4" t="str">
        <f>VLOOKUP(H157,'KODE BARANG 001'!$D$3:E262,2,FALSE)</f>
        <v>KURSI MEETING 1</v>
      </c>
      <c r="G157" s="4" t="str">
        <f>VLOOKUP(H157,'KODE BARANG 001'!$D$4:$G$111,4,FALSE)</f>
        <v>Kursi Meeting Donati TRAVI 2 - BLACK</v>
      </c>
      <c r="H157" s="3" t="s">
        <v>326</v>
      </c>
      <c r="I157" s="14" t="s">
        <v>45</v>
      </c>
      <c r="J157" s="20" t="s">
        <v>437</v>
      </c>
      <c r="K157" s="3" t="s">
        <v>69</v>
      </c>
      <c r="L157" s="3">
        <v>2021</v>
      </c>
      <c r="M157" s="5"/>
      <c r="N157" s="64">
        <f>VLOOKUP(H157,'KODE BARANG 001'!$D$3:$L$115,8,0)</f>
        <v>1200000</v>
      </c>
      <c r="O157" s="3" t="s">
        <v>214</v>
      </c>
      <c r="P157" s="14" t="str">
        <f t="shared" si="2"/>
        <v>KR02/GA /PL/BTI /2021-009</v>
      </c>
      <c r="Q157" s="3"/>
    </row>
    <row r="158" spans="2:17" x14ac:dyDescent="0.25">
      <c r="B158" s="14" t="s">
        <v>473</v>
      </c>
      <c r="C158" s="4" t="str">
        <f>VLOOKUP(H158,'KODE BARANG 001'!$D$4:$H$111,5,FALSE)</f>
        <v xml:space="preserve">PERALATAN </v>
      </c>
      <c r="D158" s="3" t="str">
        <f>VLOOKUP(C158,'KODE BARANG 001'!$H$4:$I$115,2,0)</f>
        <v>PL</v>
      </c>
      <c r="E158" s="3" t="str">
        <f>IFERROR(VLOOKUP('ALL '!H158,'KODE BARANG 001'!$D$3:$F$111,3,FALSE),"")</f>
        <v xml:space="preserve">KURSI </v>
      </c>
      <c r="F158" s="4" t="str">
        <f>VLOOKUP(H158,'KODE BARANG 001'!$D$3:E263,2,FALSE)</f>
        <v>KURSI MEETING 1</v>
      </c>
      <c r="G158" s="4" t="str">
        <f>VLOOKUP(H158,'KODE BARANG 001'!$D$4:$G$111,4,FALSE)</f>
        <v>Kursi Meeting Donati TRAVI 2 - BLACK</v>
      </c>
      <c r="H158" s="3" t="s">
        <v>326</v>
      </c>
      <c r="I158" s="14" t="s">
        <v>46</v>
      </c>
      <c r="J158" s="20" t="s">
        <v>437</v>
      </c>
      <c r="K158" s="3" t="s">
        <v>69</v>
      </c>
      <c r="L158" s="3">
        <v>2021</v>
      </c>
      <c r="M158" s="5"/>
      <c r="N158" s="64">
        <f>VLOOKUP(H158,'KODE BARANG 001'!$D$3:$L$115,8,0)</f>
        <v>1200000</v>
      </c>
      <c r="O158" s="3" t="s">
        <v>214</v>
      </c>
      <c r="P158" s="14" t="str">
        <f t="shared" si="2"/>
        <v>KR02/GA /PL/BTI /2021-010</v>
      </c>
      <c r="Q158" s="3"/>
    </row>
    <row r="159" spans="2:17" x14ac:dyDescent="0.25">
      <c r="B159" s="14" t="s">
        <v>474</v>
      </c>
      <c r="C159" s="4" t="str">
        <f>VLOOKUP(H159,'KODE BARANG 001'!$D$4:$H$111,5,FALSE)</f>
        <v xml:space="preserve">PERALATAN </v>
      </c>
      <c r="D159" s="3" t="str">
        <f>VLOOKUP(C159,'KODE BARANG 001'!$H$4:$I$115,2,0)</f>
        <v>PL</v>
      </c>
      <c r="E159" s="3" t="str">
        <f>IFERROR(VLOOKUP('ALL '!H159,'KODE BARANG 001'!$D$3:$F$111,3,FALSE),"")</f>
        <v xml:space="preserve">KURSI </v>
      </c>
      <c r="F159" s="4" t="str">
        <f>VLOOKUP(H159,'KODE BARANG 001'!$D$3:E264,2,FALSE)</f>
        <v>KURSI MEETING 1</v>
      </c>
      <c r="G159" s="4" t="str">
        <f>VLOOKUP(H159,'KODE BARANG 001'!$D$4:$G$111,4,FALSE)</f>
        <v>Kursi Meeting Donati TRAVI 2 - BLACK</v>
      </c>
      <c r="H159" s="3" t="s">
        <v>326</v>
      </c>
      <c r="I159" s="14" t="s">
        <v>47</v>
      </c>
      <c r="J159" s="20" t="s">
        <v>437</v>
      </c>
      <c r="K159" s="3" t="s">
        <v>69</v>
      </c>
      <c r="L159" s="3">
        <v>2021</v>
      </c>
      <c r="M159" s="5"/>
      <c r="N159" s="64">
        <f>VLOOKUP(H159,'KODE BARANG 001'!$D$3:$L$115,8,0)</f>
        <v>1200000</v>
      </c>
      <c r="O159" s="3" t="s">
        <v>214</v>
      </c>
      <c r="P159" s="14" t="str">
        <f t="shared" si="2"/>
        <v>KR02/GA /PL/BTI /2021-011</v>
      </c>
      <c r="Q159" s="3"/>
    </row>
    <row r="160" spans="2:17" x14ac:dyDescent="0.25">
      <c r="B160" s="14" t="s">
        <v>475</v>
      </c>
      <c r="C160" s="4" t="str">
        <f>VLOOKUP(H160,'KODE BARANG 001'!$D$4:$H$111,5,FALSE)</f>
        <v xml:space="preserve">PERALATAN </v>
      </c>
      <c r="D160" s="3" t="str">
        <f>VLOOKUP(C160,'KODE BARANG 001'!$H$4:$I$115,2,0)</f>
        <v>PL</v>
      </c>
      <c r="E160" s="3" t="str">
        <f>IFERROR(VLOOKUP('ALL '!H160,'KODE BARANG 001'!$D$3:$F$111,3,FALSE),"")</f>
        <v xml:space="preserve">KURSI </v>
      </c>
      <c r="F160" s="4" t="str">
        <f>VLOOKUP(H160,'KODE BARANG 001'!$D$3:E265,2,FALSE)</f>
        <v>KURSI MEETING 1</v>
      </c>
      <c r="G160" s="4" t="str">
        <f>VLOOKUP(H160,'KODE BARANG 001'!$D$4:$G$111,4,FALSE)</f>
        <v>Kursi Meeting Donati TRAVI 2 - BLACK</v>
      </c>
      <c r="H160" s="3" t="s">
        <v>326</v>
      </c>
      <c r="I160" s="14" t="s">
        <v>48</v>
      </c>
      <c r="J160" s="20" t="s">
        <v>437</v>
      </c>
      <c r="K160" s="3" t="s">
        <v>69</v>
      </c>
      <c r="L160" s="3">
        <v>2021</v>
      </c>
      <c r="M160" s="5"/>
      <c r="N160" s="64">
        <f>VLOOKUP(H160,'KODE BARANG 001'!$D$3:$L$115,8,0)</f>
        <v>1200000</v>
      </c>
      <c r="O160" s="3" t="s">
        <v>214</v>
      </c>
      <c r="P160" s="14" t="str">
        <f t="shared" si="2"/>
        <v>KR02/GA /PL/BTI /2021-012</v>
      </c>
      <c r="Q160" s="3"/>
    </row>
    <row r="161" spans="2:17" x14ac:dyDescent="0.25">
      <c r="B161" s="14" t="s">
        <v>476</v>
      </c>
      <c r="C161" s="4" t="str">
        <f>VLOOKUP(H161,'KODE BARANG 001'!$D$4:$H$111,5,FALSE)</f>
        <v xml:space="preserve">PERALATAN </v>
      </c>
      <c r="D161" s="3" t="str">
        <f>VLOOKUP(C161,'KODE BARANG 001'!$H$4:$I$115,2,0)</f>
        <v>PL</v>
      </c>
      <c r="E161" s="3" t="str">
        <f>IFERROR(VLOOKUP('ALL '!H161,'KODE BARANG 001'!$D$3:$F$111,3,FALSE),"")</f>
        <v xml:space="preserve">KURSI </v>
      </c>
      <c r="F161" s="4" t="str">
        <f>VLOOKUP(H161,'KODE BARANG 001'!$D$3:E266,2,FALSE)</f>
        <v>KURSI MEETING 1</v>
      </c>
      <c r="G161" s="4" t="str">
        <f>VLOOKUP(H161,'KODE BARANG 001'!$D$4:$G$111,4,FALSE)</f>
        <v>Kursi Meeting Donati TRAVI 2 - BLACK</v>
      </c>
      <c r="H161" s="3" t="s">
        <v>326</v>
      </c>
      <c r="I161" s="14" t="s">
        <v>49</v>
      </c>
      <c r="J161" s="20" t="s">
        <v>437</v>
      </c>
      <c r="K161" s="3" t="s">
        <v>69</v>
      </c>
      <c r="L161" s="3">
        <v>2021</v>
      </c>
      <c r="M161" s="5"/>
      <c r="N161" s="64">
        <f>VLOOKUP(H161,'KODE BARANG 001'!$D$3:$L$115,8,0)</f>
        <v>1200000</v>
      </c>
      <c r="O161" s="3" t="s">
        <v>214</v>
      </c>
      <c r="P161" s="14" t="str">
        <f t="shared" si="2"/>
        <v>KR02/GA /PL/BTI /2021-013</v>
      </c>
      <c r="Q161" s="3"/>
    </row>
    <row r="162" spans="2:17" x14ac:dyDescent="0.25">
      <c r="B162" s="14" t="s">
        <v>477</v>
      </c>
      <c r="C162" s="4" t="str">
        <f>VLOOKUP(H162,'KODE BARANG 001'!$D$4:$H$111,5,FALSE)</f>
        <v xml:space="preserve">PERALATAN </v>
      </c>
      <c r="D162" s="3" t="str">
        <f>VLOOKUP(C162,'KODE BARANG 001'!$H$4:$I$115,2,0)</f>
        <v>PL</v>
      </c>
      <c r="E162" s="3" t="str">
        <f>IFERROR(VLOOKUP('ALL '!H162,'KODE BARANG 001'!$D$3:$F$111,3,FALSE),"")</f>
        <v xml:space="preserve">KURSI </v>
      </c>
      <c r="F162" s="4" t="str">
        <f>VLOOKUP(H162,'KODE BARANG 001'!$D$3:E267,2,FALSE)</f>
        <v>KURSI MEETING 1</v>
      </c>
      <c r="G162" s="4" t="str">
        <f>VLOOKUP(H162,'KODE BARANG 001'!$D$4:$G$111,4,FALSE)</f>
        <v>Kursi Meeting Donati TRAVI 2 - BLACK</v>
      </c>
      <c r="H162" s="3" t="s">
        <v>326</v>
      </c>
      <c r="I162" s="14" t="s">
        <v>50</v>
      </c>
      <c r="J162" s="20" t="s">
        <v>437</v>
      </c>
      <c r="K162" s="3" t="s">
        <v>69</v>
      </c>
      <c r="L162" s="3">
        <v>2021</v>
      </c>
      <c r="M162" s="5"/>
      <c r="N162" s="64">
        <f>VLOOKUP(H162,'KODE BARANG 001'!$D$3:$L$115,8,0)</f>
        <v>1200000</v>
      </c>
      <c r="O162" s="3" t="s">
        <v>214</v>
      </c>
      <c r="P162" s="14" t="str">
        <f t="shared" si="2"/>
        <v>KR02/GA /PL/BTI /2021-014</v>
      </c>
      <c r="Q162" s="3"/>
    </row>
    <row r="163" spans="2:17" x14ac:dyDescent="0.25">
      <c r="B163" s="14" t="s">
        <v>478</v>
      </c>
      <c r="C163" s="4" t="str">
        <f>VLOOKUP(H163,'KODE BARANG 001'!$D$4:$H$111,5,FALSE)</f>
        <v xml:space="preserve">PERALATAN </v>
      </c>
      <c r="D163" s="3" t="str">
        <f>VLOOKUP(C163,'KODE BARANG 001'!$H$4:$I$115,2,0)</f>
        <v>PL</v>
      </c>
      <c r="E163" s="3" t="str">
        <f>IFERROR(VLOOKUP('ALL '!H163,'KODE BARANG 001'!$D$3:$F$111,3,FALSE),"")</f>
        <v xml:space="preserve">TELEVISI </v>
      </c>
      <c r="F163" s="4" t="str">
        <f>VLOOKUP(H163,'KODE BARANG 001'!$D$3:E268,2,FALSE)</f>
        <v xml:space="preserve">TELEVISI BESAR </v>
      </c>
      <c r="G163" s="4" t="str">
        <f>VLOOKUP(H163,'KODE BARANG 001'!$D$4:$G$111,4,FALSE)</f>
        <v>TV LG 65"</v>
      </c>
      <c r="H163" s="3" t="s">
        <v>361</v>
      </c>
      <c r="I163" s="14" t="s">
        <v>38</v>
      </c>
      <c r="J163" s="20" t="s">
        <v>437</v>
      </c>
      <c r="K163" s="3" t="s">
        <v>69</v>
      </c>
      <c r="L163" s="3">
        <v>2021</v>
      </c>
      <c r="M163" s="5"/>
      <c r="N163" s="64">
        <f>VLOOKUP(H163,'KODE BARANG 001'!$D$3:$L$115,8,0)</f>
        <v>8000000</v>
      </c>
      <c r="O163" s="3" t="s">
        <v>214</v>
      </c>
      <c r="P163" s="14" t="str">
        <f t="shared" si="2"/>
        <v>TV03/GA /PL/BTI /2021-002</v>
      </c>
      <c r="Q163" s="3"/>
    </row>
    <row r="164" spans="2:17" x14ac:dyDescent="0.25">
      <c r="B164" s="14" t="s">
        <v>479</v>
      </c>
      <c r="C164" s="4" t="str">
        <f>VLOOKUP(H164,'KODE BARANG 001'!$D$4:$H$111,5,FALSE)</f>
        <v xml:space="preserve">PERALATAN </v>
      </c>
      <c r="D164" s="3" t="str">
        <f>VLOOKUP(C164,'KODE BARANG 001'!$H$4:$I$115,2,0)</f>
        <v>PL</v>
      </c>
      <c r="E164" s="3" t="str">
        <f>IFERROR(VLOOKUP('ALL '!H164,'KODE BARANG 001'!$D$3:$F$111,3,FALSE),"")</f>
        <v xml:space="preserve">TELEVISI </v>
      </c>
      <c r="F164" s="4" t="str">
        <f>VLOOKUP(H164,'KODE BARANG 001'!$D$3:E269,2,FALSE)</f>
        <v>BRACKET TV 02</v>
      </c>
      <c r="G164" s="4" t="str">
        <f>VLOOKUP(H164,'KODE BARANG 001'!$D$4:$G$111,4,FALSE)</f>
        <v>Bracket TV Stands</v>
      </c>
      <c r="H164" s="3" t="s">
        <v>360</v>
      </c>
      <c r="I164" s="14" t="s">
        <v>37</v>
      </c>
      <c r="J164" s="20" t="s">
        <v>437</v>
      </c>
      <c r="K164" s="3" t="s">
        <v>69</v>
      </c>
      <c r="L164" s="3">
        <v>2021</v>
      </c>
      <c r="M164" s="5"/>
      <c r="N164" s="64">
        <f>VLOOKUP(H164,'KODE BARANG 001'!$D$3:$L$115,8,0)</f>
        <v>1400000</v>
      </c>
      <c r="O164" s="3" t="s">
        <v>214</v>
      </c>
      <c r="P164" s="14" t="str">
        <f t="shared" si="2"/>
        <v>TV02/GA /PL/BTI /2021-001</v>
      </c>
      <c r="Q164" s="3"/>
    </row>
    <row r="165" spans="2:17" x14ac:dyDescent="0.25">
      <c r="B165" s="14" t="s">
        <v>480</v>
      </c>
      <c r="C165" s="4" t="str">
        <f>VLOOKUP(H165,'KODE BARANG 001'!$D$4:$H$111,5,FALSE)</f>
        <v xml:space="preserve">PERLENGKAPAN </v>
      </c>
      <c r="D165" s="3" t="str">
        <f>VLOOKUP(C165,'KODE BARANG 001'!$H$4:$I$115,2,0)</f>
        <v>PK</v>
      </c>
      <c r="E165" s="3" t="str">
        <f>IFERROR(VLOOKUP('ALL '!H165,'KODE BARANG 001'!$D$3:$F$111,3,FALSE),"")</f>
        <v xml:space="preserve">BOX </v>
      </c>
      <c r="F165" s="4" t="str">
        <f>VLOOKUP(H165,'KODE BARANG 001'!$D$3:E270,2,FALSE)</f>
        <v>TEMPAT SAMPAH 1</v>
      </c>
      <c r="G165" s="4" t="str">
        <f>VLOOKUP(H165,'KODE BARANG 001'!$D$4:$G$111,4,FALSE)</f>
        <v>Krisbow Tong Sampah Injak 12 Liter Stainless Steel Dust Bin</v>
      </c>
      <c r="H165" s="3" t="s">
        <v>319</v>
      </c>
      <c r="I165" s="14" t="s">
        <v>39</v>
      </c>
      <c r="J165" s="20" t="s">
        <v>437</v>
      </c>
      <c r="K165" s="3" t="s">
        <v>69</v>
      </c>
      <c r="L165" s="3">
        <v>2021</v>
      </c>
      <c r="M165" s="5"/>
      <c r="N165" s="64">
        <f>VLOOKUP(H165,'KODE BARANG 001'!$D$3:$L$115,8,0)</f>
        <v>250000</v>
      </c>
      <c r="O165" s="3" t="s">
        <v>214</v>
      </c>
      <c r="P165" s="14" t="str">
        <f t="shared" si="2"/>
        <v>BX03/GA /PK/BTI /2021-003</v>
      </c>
      <c r="Q165" s="3"/>
    </row>
    <row r="166" spans="2:17" x14ac:dyDescent="0.25">
      <c r="B166" s="14" t="s">
        <v>481</v>
      </c>
      <c r="C166" s="4" t="str">
        <f>VLOOKUP(H166,'KODE BARANG 001'!$D$4:$H$111,5,FALSE)</f>
        <v xml:space="preserve">PERALATAN </v>
      </c>
      <c r="D166" s="3" t="str">
        <f>VLOOKUP(C166,'KODE BARANG 001'!$H$4:$I$115,2,0)</f>
        <v>PL</v>
      </c>
      <c r="E166" s="3" t="str">
        <f>IFERROR(VLOOKUP('ALL '!H166,'KODE BARANG 001'!$D$3:$F$111,3,FALSE),"")</f>
        <v xml:space="preserve">KURSI </v>
      </c>
      <c r="F166" s="4" t="str">
        <f>VLOOKUP(H166,'KODE BARANG 001'!$D$3:E271,2,FALSE)</f>
        <v>KURSI MEETING 2</v>
      </c>
      <c r="G166" s="4" t="str">
        <f>VLOOKUP(H166,'KODE BARANG 001'!$D$4:$G$111,4,FALSE)</f>
        <v>Subaru SB-502 Kursi Kantor</v>
      </c>
      <c r="H166" s="3" t="s">
        <v>328</v>
      </c>
      <c r="I166" s="14" t="s">
        <v>51</v>
      </c>
      <c r="J166" s="20" t="s">
        <v>904</v>
      </c>
      <c r="K166" s="3" t="s">
        <v>69</v>
      </c>
      <c r="L166" s="3">
        <v>2021</v>
      </c>
      <c r="M166" s="5"/>
      <c r="N166" s="64">
        <f>VLOOKUP(H166,'KODE BARANG 001'!$D$3:$L$115,8,0)</f>
        <v>520000</v>
      </c>
      <c r="O166" s="3" t="s">
        <v>214</v>
      </c>
      <c r="P166" s="14" t="str">
        <f t="shared" si="2"/>
        <v>KR04/GA /PL/BTI /2021-015</v>
      </c>
      <c r="Q166" s="3"/>
    </row>
    <row r="167" spans="2:17" x14ac:dyDescent="0.25">
      <c r="B167" s="14" t="s">
        <v>482</v>
      </c>
      <c r="C167" s="4" t="str">
        <f>VLOOKUP(H167,'KODE BARANG 001'!$D$4:$H$111,5,FALSE)</f>
        <v xml:space="preserve">PERALATAN </v>
      </c>
      <c r="D167" s="3" t="str">
        <f>VLOOKUP(C167,'KODE BARANG 001'!$H$4:$I$115,2,0)</f>
        <v>PL</v>
      </c>
      <c r="E167" s="3" t="str">
        <f>IFERROR(VLOOKUP('ALL '!H167,'KODE BARANG 001'!$D$3:$F$111,3,FALSE),"")</f>
        <v xml:space="preserve">KURSI </v>
      </c>
      <c r="F167" s="4" t="str">
        <f>VLOOKUP(H167,'KODE BARANG 001'!$D$3:E272,2,FALSE)</f>
        <v>KURSI MEETING 2</v>
      </c>
      <c r="G167" s="4" t="str">
        <f>VLOOKUP(H167,'KODE BARANG 001'!$D$4:$G$111,4,FALSE)</f>
        <v>Subaru SB-502 Kursi Kantor</v>
      </c>
      <c r="H167" s="3" t="s">
        <v>328</v>
      </c>
      <c r="I167" s="14" t="s">
        <v>52</v>
      </c>
      <c r="J167" s="20" t="s">
        <v>904</v>
      </c>
      <c r="K167" s="3" t="s">
        <v>69</v>
      </c>
      <c r="L167" s="3">
        <v>2019</v>
      </c>
      <c r="M167" s="5"/>
      <c r="N167" s="64">
        <f>VLOOKUP(H167,'KODE BARANG 001'!$D$3:$L$115,8,0)</f>
        <v>520000</v>
      </c>
      <c r="O167" s="3" t="s">
        <v>214</v>
      </c>
      <c r="P167" s="14" t="str">
        <f t="shared" si="2"/>
        <v>KR04/GA /PL/BTI /2019-016</v>
      </c>
      <c r="Q167" s="3"/>
    </row>
    <row r="168" spans="2:17" x14ac:dyDescent="0.25">
      <c r="B168" s="14" t="s">
        <v>483</v>
      </c>
      <c r="C168" s="4" t="str">
        <f>VLOOKUP(H168,'KODE BARANG 001'!$D$4:$H$111,5,FALSE)</f>
        <v xml:space="preserve">PERALATAN </v>
      </c>
      <c r="D168" s="3" t="str">
        <f>VLOOKUP(C168,'KODE BARANG 001'!$H$4:$I$115,2,0)</f>
        <v>PL</v>
      </c>
      <c r="E168" s="3" t="str">
        <f>IFERROR(VLOOKUP('ALL '!H168,'KODE BARANG 001'!$D$3:$F$111,3,FALSE),"")</f>
        <v xml:space="preserve">KURSI </v>
      </c>
      <c r="F168" s="4" t="str">
        <f>VLOOKUP(H168,'KODE BARANG 001'!$D$3:E273,2,FALSE)</f>
        <v>KURSI MEETING 2</v>
      </c>
      <c r="G168" s="4" t="str">
        <f>VLOOKUP(H168,'KODE BARANG 001'!$D$4:$G$111,4,FALSE)</f>
        <v>Subaru SB-502 Kursi Kantor</v>
      </c>
      <c r="H168" s="3" t="s">
        <v>328</v>
      </c>
      <c r="I168" s="14" t="s">
        <v>53</v>
      </c>
      <c r="J168" s="20" t="s">
        <v>904</v>
      </c>
      <c r="K168" s="3" t="s">
        <v>69</v>
      </c>
      <c r="L168" s="3">
        <v>2019</v>
      </c>
      <c r="M168" s="5"/>
      <c r="N168" s="64">
        <f>VLOOKUP(H168,'KODE BARANG 001'!$D$3:$L$115,8,0)</f>
        <v>520000</v>
      </c>
      <c r="O168" s="3" t="s">
        <v>214</v>
      </c>
      <c r="P168" s="14" t="str">
        <f t="shared" si="2"/>
        <v>KR04/GA /PL/BTI /2019-017</v>
      </c>
      <c r="Q168" s="3"/>
    </row>
    <row r="169" spans="2:17" x14ac:dyDescent="0.25">
      <c r="B169" s="14" t="s">
        <v>484</v>
      </c>
      <c r="C169" s="4" t="str">
        <f>VLOOKUP(H169,'KODE BARANG 001'!$D$4:$H$111,5,FALSE)</f>
        <v xml:space="preserve">PERALATAN </v>
      </c>
      <c r="D169" s="3" t="str">
        <f>VLOOKUP(C169,'KODE BARANG 001'!$H$4:$I$115,2,0)</f>
        <v>PL</v>
      </c>
      <c r="E169" s="3" t="str">
        <f>IFERROR(VLOOKUP('ALL '!H169,'KODE BARANG 001'!$D$3:$F$111,3,FALSE),"")</f>
        <v xml:space="preserve">KURSI </v>
      </c>
      <c r="F169" s="4" t="str">
        <f>VLOOKUP(H169,'KODE BARANG 001'!$D$3:E274,2,FALSE)</f>
        <v>KURSI MEETING 2</v>
      </c>
      <c r="G169" s="4" t="str">
        <f>VLOOKUP(H169,'KODE BARANG 001'!$D$4:$G$111,4,FALSE)</f>
        <v>Subaru SB-502 Kursi Kantor</v>
      </c>
      <c r="H169" s="3" t="s">
        <v>328</v>
      </c>
      <c r="I169" s="14" t="s">
        <v>54</v>
      </c>
      <c r="J169" s="20" t="s">
        <v>904</v>
      </c>
      <c r="K169" s="3" t="s">
        <v>69</v>
      </c>
      <c r="L169" s="3">
        <v>2019</v>
      </c>
      <c r="M169" s="5"/>
      <c r="N169" s="64">
        <f>VLOOKUP(H169,'KODE BARANG 001'!$D$3:$L$115,8,0)</f>
        <v>520000</v>
      </c>
      <c r="O169" s="3" t="s">
        <v>214</v>
      </c>
      <c r="P169" s="14" t="str">
        <f t="shared" si="2"/>
        <v>KR04/GA /PL/BTI /2019-018</v>
      </c>
      <c r="Q169" s="3"/>
    </row>
    <row r="170" spans="2:17" x14ac:dyDescent="0.25">
      <c r="B170" s="14" t="s">
        <v>485</v>
      </c>
      <c r="C170" s="4" t="str">
        <f>VLOOKUP(H170,'KODE BARANG 001'!$D$4:$H$111,5,FALSE)</f>
        <v xml:space="preserve">PERALATAN </v>
      </c>
      <c r="D170" s="3" t="str">
        <f>VLOOKUP(C170,'KODE BARANG 001'!$H$4:$I$115,2,0)</f>
        <v>PL</v>
      </c>
      <c r="E170" s="3" t="str">
        <f>IFERROR(VLOOKUP('ALL '!H170,'KODE BARANG 001'!$D$3:$F$111,3,FALSE),"")</f>
        <v xml:space="preserve">KURSI </v>
      </c>
      <c r="F170" s="4" t="str">
        <f>VLOOKUP(H170,'KODE BARANG 001'!$D$3:E275,2,FALSE)</f>
        <v>KURSI MEETING 2</v>
      </c>
      <c r="G170" s="4" t="str">
        <f>VLOOKUP(H170,'KODE BARANG 001'!$D$4:$G$111,4,FALSE)</f>
        <v>Subaru SB-502 Kursi Kantor</v>
      </c>
      <c r="H170" s="3" t="s">
        <v>328</v>
      </c>
      <c r="I170" s="14" t="s">
        <v>55</v>
      </c>
      <c r="J170" s="20" t="s">
        <v>904</v>
      </c>
      <c r="K170" s="3" t="s">
        <v>69</v>
      </c>
      <c r="L170" s="3">
        <v>2019</v>
      </c>
      <c r="M170" s="5"/>
      <c r="N170" s="64">
        <f>VLOOKUP(H170,'KODE BARANG 001'!$D$3:$L$115,8,0)</f>
        <v>520000</v>
      </c>
      <c r="O170" s="3" t="s">
        <v>214</v>
      </c>
      <c r="P170" s="14" t="str">
        <f t="shared" si="2"/>
        <v>KR04/GA /PL/BTI /2019-019</v>
      </c>
      <c r="Q170" s="3"/>
    </row>
    <row r="171" spans="2:17" x14ac:dyDescent="0.25">
      <c r="B171" s="14" t="s">
        <v>486</v>
      </c>
      <c r="C171" s="4" t="str">
        <f>VLOOKUP(H171,'KODE BARANG 001'!$D$4:$H$111,5,FALSE)</f>
        <v xml:space="preserve">PERALATAN </v>
      </c>
      <c r="D171" s="3" t="str">
        <f>VLOOKUP(C171,'KODE BARANG 001'!$H$4:$I$115,2,0)</f>
        <v>PL</v>
      </c>
      <c r="E171" s="3" t="str">
        <f>IFERROR(VLOOKUP('ALL '!H171,'KODE BARANG 001'!$D$3:$F$111,3,FALSE),"")</f>
        <v xml:space="preserve">KURSI </v>
      </c>
      <c r="F171" s="4" t="str">
        <f>VLOOKUP(H171,'KODE BARANG 001'!$D$3:E276,2,FALSE)</f>
        <v>KURSI MEETING 2</v>
      </c>
      <c r="G171" s="4" t="str">
        <f>VLOOKUP(H171,'KODE BARANG 001'!$D$4:$G$111,4,FALSE)</f>
        <v>Subaru SB-502 Kursi Kantor</v>
      </c>
      <c r="H171" s="3" t="s">
        <v>328</v>
      </c>
      <c r="I171" s="14" t="s">
        <v>56</v>
      </c>
      <c r="J171" s="20" t="s">
        <v>904</v>
      </c>
      <c r="K171" s="3" t="s">
        <v>69</v>
      </c>
      <c r="L171" s="3">
        <v>2019</v>
      </c>
      <c r="M171" s="5"/>
      <c r="N171" s="64">
        <f>VLOOKUP(H171,'KODE BARANG 001'!$D$3:$L$115,8,0)</f>
        <v>520000</v>
      </c>
      <c r="O171" s="3" t="s">
        <v>214</v>
      </c>
      <c r="P171" s="14" t="str">
        <f t="shared" si="2"/>
        <v>KR04/GA /PL/BTI /2019-020</v>
      </c>
      <c r="Q171" s="3"/>
    </row>
    <row r="172" spans="2:17" x14ac:dyDescent="0.25">
      <c r="B172" s="14" t="s">
        <v>487</v>
      </c>
      <c r="C172" s="4" t="str">
        <f>VLOOKUP(H172,'KODE BARANG 001'!$D$4:$H$111,5,FALSE)</f>
        <v xml:space="preserve">PERALATAN </v>
      </c>
      <c r="D172" s="3" t="str">
        <f>VLOOKUP(C172,'KODE BARANG 001'!$H$4:$I$115,2,0)</f>
        <v>PL</v>
      </c>
      <c r="E172" s="3" t="str">
        <f>IFERROR(VLOOKUP('ALL '!H172,'KODE BARANG 001'!$D$3:$F$111,3,FALSE),"")</f>
        <v xml:space="preserve">KURSI </v>
      </c>
      <c r="F172" s="4" t="str">
        <f>VLOOKUP(H172,'KODE BARANG 001'!$D$3:E277,2,FALSE)</f>
        <v>KURSI MEETING 2</v>
      </c>
      <c r="G172" s="4" t="str">
        <f>VLOOKUP(H172,'KODE BARANG 001'!$D$4:$G$111,4,FALSE)</f>
        <v>Subaru SB-502 Kursi Kantor</v>
      </c>
      <c r="H172" s="3" t="s">
        <v>328</v>
      </c>
      <c r="I172" s="14" t="s">
        <v>57</v>
      </c>
      <c r="J172" s="20" t="s">
        <v>904</v>
      </c>
      <c r="K172" s="3" t="s">
        <v>69</v>
      </c>
      <c r="L172" s="3">
        <v>2019</v>
      </c>
      <c r="M172" s="5"/>
      <c r="N172" s="64">
        <f>VLOOKUP(H172,'KODE BARANG 001'!$D$3:$L$115,8,0)</f>
        <v>520000</v>
      </c>
      <c r="O172" s="3" t="s">
        <v>214</v>
      </c>
      <c r="P172" s="14" t="str">
        <f t="shared" si="2"/>
        <v>KR04/GA /PL/BTI /2019-021</v>
      </c>
      <c r="Q172" s="3"/>
    </row>
    <row r="173" spans="2:17" x14ac:dyDescent="0.25">
      <c r="B173" s="14" t="s">
        <v>488</v>
      </c>
      <c r="C173" s="4" t="str">
        <f>VLOOKUP(H173,'KODE BARANG 001'!$D$4:$H$111,5,FALSE)</f>
        <v xml:space="preserve">PERALATAN </v>
      </c>
      <c r="D173" s="3" t="str">
        <f>VLOOKUP(C173,'KODE BARANG 001'!$H$4:$I$115,2,0)</f>
        <v>PL</v>
      </c>
      <c r="E173" s="3" t="str">
        <f>IFERROR(VLOOKUP('ALL '!H173,'KODE BARANG 001'!$D$3:$F$111,3,FALSE),"")</f>
        <v xml:space="preserve">KURSI </v>
      </c>
      <c r="F173" s="4" t="str">
        <f>VLOOKUP(H173,'KODE BARANG 001'!$D$3:E278,2,FALSE)</f>
        <v>KURSI MEETING 2</v>
      </c>
      <c r="G173" s="4" t="str">
        <f>VLOOKUP(H173,'KODE BARANG 001'!$D$4:$G$111,4,FALSE)</f>
        <v>Subaru SB-502 Kursi Kantor</v>
      </c>
      <c r="H173" s="3" t="s">
        <v>328</v>
      </c>
      <c r="I173" s="14" t="s">
        <v>58</v>
      </c>
      <c r="J173" s="20" t="s">
        <v>904</v>
      </c>
      <c r="K173" s="3" t="s">
        <v>69</v>
      </c>
      <c r="L173" s="3">
        <v>2019</v>
      </c>
      <c r="M173" s="5"/>
      <c r="N173" s="64">
        <f>VLOOKUP(H173,'KODE BARANG 001'!$D$3:$L$115,8,0)</f>
        <v>520000</v>
      </c>
      <c r="O173" s="3" t="s">
        <v>214</v>
      </c>
      <c r="P173" s="14" t="str">
        <f t="shared" si="2"/>
        <v>KR04/GA /PL/BTI /2019-022</v>
      </c>
      <c r="Q173" s="3"/>
    </row>
    <row r="174" spans="2:17" x14ac:dyDescent="0.25">
      <c r="B174" s="14" t="s">
        <v>489</v>
      </c>
      <c r="C174" s="4" t="str">
        <f>VLOOKUP(H174,'KODE BARANG 001'!$D$4:$H$111,5,FALSE)</f>
        <v xml:space="preserve">PERALATAN </v>
      </c>
      <c r="D174" s="3" t="str">
        <f>VLOOKUP(C174,'KODE BARANG 001'!$H$4:$I$115,2,0)</f>
        <v>PL</v>
      </c>
      <c r="E174" s="3" t="str">
        <f>IFERROR(VLOOKUP('ALL '!H174,'KODE BARANG 001'!$D$3:$F$111,3,FALSE),"")</f>
        <v xml:space="preserve">MEJA </v>
      </c>
      <c r="F174" s="4" t="str">
        <f>VLOOKUP(H174,'KODE BARANG 001'!$D$3:E279,2,FALSE)</f>
        <v>MEJA MEETING 4</v>
      </c>
      <c r="G174" s="4" t="str">
        <f>VLOOKUP(H174,'KODE BARANG 001'!$D$4:$G$111,4,FALSE)</f>
        <v>Meja Meeting  INDACHI DMTG. 115 WL (HPL)</v>
      </c>
      <c r="H174" s="3" t="s">
        <v>309</v>
      </c>
      <c r="I174" s="14" t="s">
        <v>37</v>
      </c>
      <c r="J174" s="20" t="s">
        <v>904</v>
      </c>
      <c r="K174" s="3" t="s">
        <v>69</v>
      </c>
      <c r="L174" s="3">
        <v>2019</v>
      </c>
      <c r="M174" s="5"/>
      <c r="N174" s="64">
        <f>VLOOKUP(H174,'KODE BARANG 001'!$D$3:$L$115,8,0)</f>
        <v>2400000</v>
      </c>
      <c r="O174" s="3" t="s">
        <v>214</v>
      </c>
      <c r="P174" s="14" t="str">
        <f t="shared" si="2"/>
        <v>MJ12/GA /PL/BTI /2019-001</v>
      </c>
      <c r="Q174" s="3"/>
    </row>
    <row r="175" spans="2:17" x14ac:dyDescent="0.25">
      <c r="B175" s="14" t="s">
        <v>490</v>
      </c>
      <c r="C175" s="4" t="str">
        <f>VLOOKUP(H175,'KODE BARANG 001'!$D$4:$H$111,5,FALSE)</f>
        <v xml:space="preserve">PERALATAN </v>
      </c>
      <c r="D175" s="3" t="str">
        <f>VLOOKUP(C175,'KODE BARANG 001'!$H$4:$I$115,2,0)</f>
        <v>PL</v>
      </c>
      <c r="E175" s="3" t="str">
        <f>IFERROR(VLOOKUP('ALL '!H175,'KODE BARANG 001'!$D$3:$F$111,3,FALSE),"")</f>
        <v xml:space="preserve">OTHER </v>
      </c>
      <c r="F175" s="4" t="str">
        <f>VLOOKUP(H175,'KODE BARANG 001'!$D$3:E280,2,FALSE)</f>
        <v xml:space="preserve">PANABOARD </v>
      </c>
      <c r="G175" s="4" t="str">
        <f>VLOOKUP(H175,'KODE BARANG 001'!$D$4:$G$111,4,FALSE)</f>
        <v>Panaboard Copyboard Plus M18W Plainpaper - Electronicboard</v>
      </c>
      <c r="H175" s="3" t="s">
        <v>340</v>
      </c>
      <c r="I175" s="14" t="s">
        <v>37</v>
      </c>
      <c r="J175" s="20" t="s">
        <v>904</v>
      </c>
      <c r="K175" s="3" t="s">
        <v>69</v>
      </c>
      <c r="L175" s="3">
        <v>2019</v>
      </c>
      <c r="M175" s="5"/>
      <c r="N175" s="64">
        <f>VLOOKUP(H175,'KODE BARANG 001'!$D$3:$L$115,8,0)</f>
        <v>24000000</v>
      </c>
      <c r="O175" s="3" t="s">
        <v>214</v>
      </c>
      <c r="P175" s="14" t="str">
        <f t="shared" si="2"/>
        <v>OR07/GA /PL/BTI /2019-001</v>
      </c>
      <c r="Q175" s="3"/>
    </row>
    <row r="176" spans="2:17" x14ac:dyDescent="0.25">
      <c r="B176" s="14" t="s">
        <v>491</v>
      </c>
      <c r="C176" s="4" t="str">
        <f>VLOOKUP(H176,'KODE BARANG 001'!$D$4:$H$111,5,FALSE)</f>
        <v xml:space="preserve">PERALATAN </v>
      </c>
      <c r="D176" s="3" t="str">
        <f>VLOOKUP(C176,'KODE BARANG 001'!$H$4:$I$115,2,0)</f>
        <v>PL</v>
      </c>
      <c r="E176" s="3" t="str">
        <f>IFERROR(VLOOKUP('ALL '!H176,'KODE BARANG 001'!$D$3:$F$111,3,FALSE),"")</f>
        <v xml:space="preserve">TELEVISI </v>
      </c>
      <c r="F176" s="4" t="str">
        <f>VLOOKUP(H176,'KODE BARANG 001'!$D$3:E281,2,FALSE)</f>
        <v xml:space="preserve">TELEVISI SEDANG </v>
      </c>
      <c r="G176" s="4" t="str">
        <f>VLOOKUP(H176,'KODE BARANG 001'!$D$4:$G$111,4,FALSE)</f>
        <v>TV LG 55"</v>
      </c>
      <c r="H176" s="3" t="s">
        <v>362</v>
      </c>
      <c r="I176" s="14" t="s">
        <v>38</v>
      </c>
      <c r="J176" s="20" t="s">
        <v>904</v>
      </c>
      <c r="K176" s="3" t="s">
        <v>69</v>
      </c>
      <c r="L176" s="3">
        <v>2019</v>
      </c>
      <c r="M176" s="5"/>
      <c r="N176" s="64">
        <f>VLOOKUP(H176,'KODE BARANG 001'!$D$3:$L$115,8,0)</f>
        <v>6500000</v>
      </c>
      <c r="O176" s="3" t="s">
        <v>214</v>
      </c>
      <c r="P176" s="14" t="str">
        <f t="shared" si="2"/>
        <v>TV04/GA /PL/BTI /2019-002</v>
      </c>
      <c r="Q176" s="3"/>
    </row>
    <row r="177" spans="2:17" x14ac:dyDescent="0.25">
      <c r="B177" s="14" t="s">
        <v>492</v>
      </c>
      <c r="C177" s="4" t="str">
        <f>VLOOKUP(H177,'KODE BARANG 001'!$D$4:$H$111,5,FALSE)</f>
        <v xml:space="preserve">PERALATAN </v>
      </c>
      <c r="D177" s="3" t="str">
        <f>VLOOKUP(C177,'KODE BARANG 001'!$H$4:$I$115,2,0)</f>
        <v>PL</v>
      </c>
      <c r="E177" s="3" t="str">
        <f>IFERROR(VLOOKUP('ALL '!H177,'KODE BARANG 001'!$D$3:$F$111,3,FALSE),"")</f>
        <v xml:space="preserve">TELEVISI </v>
      </c>
      <c r="F177" s="4" t="str">
        <f>VLOOKUP(H177,'KODE BARANG 001'!$D$3:E282,2,FALSE)</f>
        <v>BRACKET TV 01</v>
      </c>
      <c r="G177" s="4" t="str">
        <f>VLOOKUP(H177,'KODE BARANG 001'!$D$4:$G$111,4,FALSE)</f>
        <v>Bracket TV LED AVA1500-60-1P</v>
      </c>
      <c r="H177" s="3" t="s">
        <v>359</v>
      </c>
      <c r="I177" s="14" t="s">
        <v>38</v>
      </c>
      <c r="J177" s="20" t="s">
        <v>904</v>
      </c>
      <c r="K177" s="3" t="s">
        <v>69</v>
      </c>
      <c r="L177" s="3">
        <v>2021</v>
      </c>
      <c r="M177" s="5"/>
      <c r="N177" s="64">
        <f>VLOOKUP(H177,'KODE BARANG 001'!$D$3:$L$115,8,0)</f>
        <v>1150000</v>
      </c>
      <c r="O177" s="3" t="s">
        <v>214</v>
      </c>
      <c r="P177" s="14" t="str">
        <f t="shared" si="2"/>
        <v>TV01/GA /PL/BTI /2021-002</v>
      </c>
      <c r="Q177" s="3"/>
    </row>
    <row r="178" spans="2:17" x14ac:dyDescent="0.25">
      <c r="B178" s="14" t="s">
        <v>493</v>
      </c>
      <c r="C178" s="4" t="str">
        <f>VLOOKUP(H178,'KODE BARANG 001'!$D$4:$H$111,5,FALSE)</f>
        <v xml:space="preserve">PERALATAN </v>
      </c>
      <c r="D178" s="3" t="str">
        <f>VLOOKUP(C178,'KODE BARANG 001'!$H$4:$I$115,2,0)</f>
        <v>PL</v>
      </c>
      <c r="E178" s="3" t="str">
        <f>IFERROR(VLOOKUP('ALL '!H178,'KODE BARANG 001'!$D$3:$F$111,3,FALSE),"")</f>
        <v xml:space="preserve">LEMARI </v>
      </c>
      <c r="F178" s="4" t="str">
        <f>VLOOKUP(H178,'KODE BARANG 001'!$D$3:E283,2,FALSE)</f>
        <v xml:space="preserve">LEMARI PIAGAM </v>
      </c>
      <c r="G178" s="4" t="str">
        <f>VLOOKUP(H178,'KODE BARANG 001'!$D$4:$G$111,4,FALSE)</f>
        <v>Optima Curio Lemari Pajang - Hitam</v>
      </c>
      <c r="H178" s="3" t="s">
        <v>349</v>
      </c>
      <c r="I178" s="14" t="s">
        <v>37</v>
      </c>
      <c r="J178" s="20" t="s">
        <v>904</v>
      </c>
      <c r="K178" s="3" t="s">
        <v>69</v>
      </c>
      <c r="L178" s="3">
        <v>2019</v>
      </c>
      <c r="M178" s="5"/>
      <c r="N178" s="64">
        <f>VLOOKUP(H178,'KODE BARANG 001'!$D$3:$L$115,8,0)</f>
        <v>3900000</v>
      </c>
      <c r="O178" s="3" t="s">
        <v>214</v>
      </c>
      <c r="P178" s="14" t="str">
        <f t="shared" si="2"/>
        <v>LM09/GA /PL/BTI /2019-001</v>
      </c>
      <c r="Q178" s="3"/>
    </row>
    <row r="179" spans="2:17" x14ac:dyDescent="0.25">
      <c r="B179" s="14" t="s">
        <v>494</v>
      </c>
      <c r="C179" s="4" t="str">
        <f>VLOOKUP(H179,'KODE BARANG 001'!$D$4:$H$111,5,FALSE)</f>
        <v xml:space="preserve">PERALATAN </v>
      </c>
      <c r="D179" s="3" t="str">
        <f>VLOOKUP(C179,'KODE BARANG 001'!$H$4:$I$115,2,0)</f>
        <v>PL</v>
      </c>
      <c r="E179" s="3" t="str">
        <f>IFERROR(VLOOKUP('ALL '!H179,'KODE BARANG 001'!$D$3:$F$111,3,FALSE),"")</f>
        <v xml:space="preserve">AC </v>
      </c>
      <c r="F179" s="4" t="str">
        <f>VLOOKUP(H179,'KODE BARANG 001'!$D$3:E284,2,FALSE)</f>
        <v xml:space="preserve">AC 2 PK </v>
      </c>
      <c r="G179" s="4" t="str">
        <f>VLOOKUP(H179,'KODE BARANG 001'!$D$4:$G$111,4,FALSE)</f>
        <v xml:space="preserve">Air Conditioner Daikin </v>
      </c>
      <c r="H179" s="3" t="s">
        <v>312</v>
      </c>
      <c r="I179" s="14" t="s">
        <v>43</v>
      </c>
      <c r="J179" s="20" t="s">
        <v>904</v>
      </c>
      <c r="K179" s="3" t="s">
        <v>69</v>
      </c>
      <c r="L179" s="3">
        <v>2021</v>
      </c>
      <c r="M179" s="5"/>
      <c r="N179" s="64">
        <f>VLOOKUP(H179,'KODE BARANG 001'!$D$3:$L$115,8,0)</f>
        <v>9200000</v>
      </c>
      <c r="O179" s="3" t="s">
        <v>214</v>
      </c>
      <c r="P179" s="14" t="str">
        <f t="shared" si="2"/>
        <v>AC02/GA /PL/BTI /2021-007</v>
      </c>
      <c r="Q179" s="3"/>
    </row>
    <row r="180" spans="2:17" x14ac:dyDescent="0.25">
      <c r="B180" s="14" t="s">
        <v>495</v>
      </c>
      <c r="C180" s="4" t="str">
        <f>VLOOKUP(H180,'KODE BARANG 001'!$D$4:$H$111,5,FALSE)</f>
        <v xml:space="preserve">PERALATAN </v>
      </c>
      <c r="D180" s="3" t="str">
        <f>VLOOKUP(C180,'KODE BARANG 001'!$H$4:$I$115,2,0)</f>
        <v>PL</v>
      </c>
      <c r="E180" s="3" t="str">
        <f>IFERROR(VLOOKUP('ALL '!H180,'KODE BARANG 001'!$D$3:$F$111,3,FALSE),"")</f>
        <v xml:space="preserve">MEJA </v>
      </c>
      <c r="F180" s="4" t="str">
        <f>VLOOKUP(H180,'KODE BARANG 001'!$D$3:E285,2,FALSE)</f>
        <v xml:space="preserve">MEJA KACA </v>
      </c>
      <c r="G180" s="4" t="str">
        <f>VLOOKUP(H180,'KODE BARANG 001'!$D$4:$G$111,4,FALSE)</f>
        <v>Meja kaca</v>
      </c>
      <c r="H180" s="3" t="s">
        <v>367</v>
      </c>
      <c r="I180" s="14" t="s">
        <v>44</v>
      </c>
      <c r="J180" s="20" t="s">
        <v>904</v>
      </c>
      <c r="K180" s="3" t="s">
        <v>69</v>
      </c>
      <c r="L180" s="3">
        <v>2019</v>
      </c>
      <c r="M180" s="5"/>
      <c r="N180" s="64">
        <f>VLOOKUP(H180,'KODE BARANG 001'!$D$3:$L$115,8,0)</f>
        <v>350000</v>
      </c>
      <c r="O180" s="3" t="s">
        <v>214</v>
      </c>
      <c r="P180" s="14" t="str">
        <f t="shared" si="2"/>
        <v>MJ14/GA /PL/BTI /2019-008</v>
      </c>
      <c r="Q180" s="3"/>
    </row>
    <row r="181" spans="2:17" x14ac:dyDescent="0.25">
      <c r="B181" s="14" t="s">
        <v>496</v>
      </c>
      <c r="C181" s="4" t="str">
        <f>VLOOKUP(H181,'KODE BARANG 001'!$D$4:$H$111,5,FALSE)</f>
        <v xml:space="preserve">PERLENGKAPAN </v>
      </c>
      <c r="D181" s="3" t="str">
        <f>VLOOKUP(C181,'KODE BARANG 001'!$H$4:$I$115,2,0)</f>
        <v>PK</v>
      </c>
      <c r="E181" s="3" t="str">
        <f>IFERROR(VLOOKUP('ALL '!H181,'KODE BARANG 001'!$D$3:$F$111,3,FALSE),"")</f>
        <v xml:space="preserve">JAM </v>
      </c>
      <c r="F181" s="4" t="str">
        <f>VLOOKUP(H181,'KODE BARANG 001'!$D$3:E286,2,FALSE)</f>
        <v>JAM DINDING 1</v>
      </c>
      <c r="G181" s="4" t="str">
        <f>VLOOKUP(H181,'KODE BARANG 001'!$D$4:$G$111,4,FALSE)</f>
        <v>Jam dinding 1</v>
      </c>
      <c r="H181" s="3" t="s">
        <v>322</v>
      </c>
      <c r="I181" s="14" t="s">
        <v>45</v>
      </c>
      <c r="J181" s="20" t="s">
        <v>904</v>
      </c>
      <c r="K181" s="3" t="s">
        <v>69</v>
      </c>
      <c r="L181" s="3">
        <v>2019</v>
      </c>
      <c r="M181" s="5"/>
      <c r="N181" s="64">
        <f>VLOOKUP(H181,'KODE BARANG 001'!$D$3:$L$115,8,0)</f>
        <v>30000</v>
      </c>
      <c r="O181" s="3" t="s">
        <v>214</v>
      </c>
      <c r="P181" s="14" t="str">
        <f t="shared" si="2"/>
        <v>JM01/GA /PK/BTI /2019-009</v>
      </c>
      <c r="Q181" s="3"/>
    </row>
    <row r="182" spans="2:17" x14ac:dyDescent="0.25">
      <c r="B182" s="14" t="s">
        <v>497</v>
      </c>
      <c r="C182" s="4" t="str">
        <f>VLOOKUP(H182,'KODE BARANG 001'!$D$4:$H$111,5,FALSE)</f>
        <v xml:space="preserve">PERLENGKAPAN </v>
      </c>
      <c r="D182" s="3" t="str">
        <f>VLOOKUP(C182,'KODE BARANG 001'!$H$4:$I$115,2,0)</f>
        <v>PK</v>
      </c>
      <c r="E182" s="3" t="str">
        <f>IFERROR(VLOOKUP('ALL '!H182,'KODE BARANG 001'!$D$3:$F$111,3,FALSE),"")</f>
        <v xml:space="preserve">ART </v>
      </c>
      <c r="F182" s="4" t="str">
        <f>VLOOKUP(H182,'KODE BARANG 001'!$D$3:E287,2,FALSE)</f>
        <v>LUKISAN 1</v>
      </c>
      <c r="G182" s="4" t="str">
        <f>VLOOKUP(H182,'KODE BARANG 001'!$D$4:$G$111,4,FALSE)</f>
        <v xml:space="preserve">Lukisan </v>
      </c>
      <c r="H182" s="3" t="s">
        <v>315</v>
      </c>
      <c r="I182" s="14" t="s">
        <v>46</v>
      </c>
      <c r="J182" s="20" t="s">
        <v>904</v>
      </c>
      <c r="K182" s="3" t="s">
        <v>69</v>
      </c>
      <c r="L182" s="3">
        <v>2019</v>
      </c>
      <c r="M182" s="5"/>
      <c r="N182" s="64">
        <f>VLOOKUP(H182,'KODE BARANG 001'!$D$3:$L$115,8,0)</f>
        <v>1800000</v>
      </c>
      <c r="O182" s="3" t="s">
        <v>214</v>
      </c>
      <c r="P182" s="14" t="str">
        <f t="shared" si="2"/>
        <v>AR02/GA /PK/BTI /2019-010</v>
      </c>
      <c r="Q182" s="3"/>
    </row>
    <row r="183" spans="2:17" x14ac:dyDescent="0.25">
      <c r="B183" s="14" t="s">
        <v>498</v>
      </c>
      <c r="C183" s="4" t="str">
        <f>VLOOKUP(H183,'KODE BARANG 001'!$D$4:$H$111,5,FALSE)</f>
        <v xml:space="preserve">PERLENGKAPAN </v>
      </c>
      <c r="D183" s="3" t="str">
        <f>VLOOKUP(C183,'KODE BARANG 001'!$H$4:$I$115,2,0)</f>
        <v>PK</v>
      </c>
      <c r="E183" s="3" t="str">
        <f>IFERROR(VLOOKUP('ALL '!H183,'KODE BARANG 001'!$D$3:$F$111,3,FALSE),"")</f>
        <v xml:space="preserve">BOX </v>
      </c>
      <c r="F183" s="4" t="str">
        <f>VLOOKUP(H183,'KODE BARANG 001'!$D$3:E288,2,FALSE)</f>
        <v>TEMPAT SAMPAH 1</v>
      </c>
      <c r="G183" s="4" t="str">
        <f>VLOOKUP(H183,'KODE BARANG 001'!$D$4:$G$111,4,FALSE)</f>
        <v>Krisbow Tong Sampah Injak 12 Liter Stainless Steel Dust Bin</v>
      </c>
      <c r="H183" s="3" t="s">
        <v>319</v>
      </c>
      <c r="I183" s="14" t="s">
        <v>47</v>
      </c>
      <c r="J183" s="20" t="s">
        <v>904</v>
      </c>
      <c r="K183" s="3" t="s">
        <v>69</v>
      </c>
      <c r="L183" s="3">
        <v>2019</v>
      </c>
      <c r="M183" s="5"/>
      <c r="N183" s="64">
        <f>VLOOKUP(H183,'KODE BARANG 001'!$D$3:$L$115,8,0)</f>
        <v>250000</v>
      </c>
      <c r="O183" s="3" t="s">
        <v>214</v>
      </c>
      <c r="P183" s="14" t="str">
        <f t="shared" si="2"/>
        <v>BX03/GA /PK/BTI /2019-011</v>
      </c>
      <c r="Q183" s="3"/>
    </row>
    <row r="184" spans="2:17" x14ac:dyDescent="0.25">
      <c r="B184" s="14" t="s">
        <v>499</v>
      </c>
      <c r="C184" s="4" t="str">
        <f>VLOOKUP(H184,'KODE BARANG 001'!$D$4:$H$111,5,FALSE)</f>
        <v xml:space="preserve">PERLENGKAPAN </v>
      </c>
      <c r="D184" s="3" t="str">
        <f>VLOOKUP(C184,'KODE BARANG 001'!$H$4:$I$115,2,0)</f>
        <v>PK</v>
      </c>
      <c r="E184" s="3" t="str">
        <f>IFERROR(VLOOKUP('ALL '!H184,'KODE BARANG 001'!$D$3:$F$111,3,FALSE),"")</f>
        <v xml:space="preserve">BOX </v>
      </c>
      <c r="F184" s="4" t="str">
        <f>VLOOKUP(H184,'KODE BARANG 001'!$D$3:E289,2,FALSE)</f>
        <v>KOTAK  TISSUE 250'S</v>
      </c>
      <c r="G184" s="4" t="str">
        <f>VLOOKUP(H184,'KODE BARANG 001'!$D$4:$G$111,4,FALSE)</f>
        <v>Kotak Tissue 250's</v>
      </c>
      <c r="H184" s="3" t="s">
        <v>317</v>
      </c>
      <c r="I184" s="14" t="s">
        <v>48</v>
      </c>
      <c r="J184" s="20" t="s">
        <v>904</v>
      </c>
      <c r="K184" s="3" t="s">
        <v>69</v>
      </c>
      <c r="L184" s="3">
        <v>2021</v>
      </c>
      <c r="M184" s="5"/>
      <c r="N184" s="64">
        <f>VLOOKUP(H184,'KODE BARANG 001'!$D$3:$L$115,8,0)</f>
        <v>35000</v>
      </c>
      <c r="O184" s="3" t="s">
        <v>214</v>
      </c>
      <c r="P184" s="14" t="str">
        <f t="shared" si="2"/>
        <v>BX01/GA /PK/BTI /2021-012</v>
      </c>
      <c r="Q184" s="3"/>
    </row>
    <row r="185" spans="2:17" x14ac:dyDescent="0.25">
      <c r="B185" s="14" t="s">
        <v>500</v>
      </c>
      <c r="C185" s="4" t="str">
        <f>VLOOKUP(H185,'KODE BARANG 001'!$D$4:$H$111,5,FALSE)</f>
        <v xml:space="preserve">PERALATAN </v>
      </c>
      <c r="D185" s="3" t="str">
        <f>VLOOKUP(C185,'KODE BARANG 001'!$H$4:$I$115,2,0)</f>
        <v>PL</v>
      </c>
      <c r="E185" s="3" t="str">
        <f>IFERROR(VLOOKUP('ALL '!H185,'KODE BARANG 001'!$D$3:$F$111,3,FALSE),"")</f>
        <v xml:space="preserve">KURSI </v>
      </c>
      <c r="F185" s="4" t="str">
        <f>VLOOKUP(H185,'KODE BARANG 001'!$D$3:E290,2,FALSE)</f>
        <v xml:space="preserve">KURSI STAFF </v>
      </c>
      <c r="G185" s="4" t="str">
        <f>VLOOKUP(H185,'KODE BARANG 001'!$D$4:$G$111,4,FALSE)</f>
        <v>Kursi Isabel 300TT - Hitam</v>
      </c>
      <c r="H185" s="3" t="s">
        <v>333</v>
      </c>
      <c r="I185" s="14" t="s">
        <v>37</v>
      </c>
      <c r="J185" s="20" t="s">
        <v>439</v>
      </c>
      <c r="K185" s="3" t="s">
        <v>69</v>
      </c>
      <c r="L185" s="3">
        <v>2019</v>
      </c>
      <c r="M185" s="5"/>
      <c r="N185" s="64">
        <f>VLOOKUP(H185,'KODE BARANG 001'!$D$3:$L$115,8,0)</f>
        <v>320000</v>
      </c>
      <c r="O185" s="3" t="s">
        <v>214</v>
      </c>
      <c r="P185" s="14" t="str">
        <f t="shared" si="2"/>
        <v>KR09/GA /PL/BTI /2019-001</v>
      </c>
      <c r="Q185" s="3"/>
    </row>
    <row r="186" spans="2:17" x14ac:dyDescent="0.25">
      <c r="B186" s="14" t="s">
        <v>501</v>
      </c>
      <c r="C186" s="4" t="str">
        <f>VLOOKUP(H186,'KODE BARANG 001'!$D$4:$H$111,5,FALSE)</f>
        <v xml:space="preserve">PERALATAN </v>
      </c>
      <c r="D186" s="3" t="str">
        <f>VLOOKUP(C186,'KODE BARANG 001'!$H$4:$I$115,2,0)</f>
        <v>PL</v>
      </c>
      <c r="E186" s="3" t="str">
        <f>IFERROR(VLOOKUP('ALL '!H186,'KODE BARANG 001'!$D$3:$F$111,3,FALSE),"")</f>
        <v xml:space="preserve">KURSI </v>
      </c>
      <c r="F186" s="4" t="str">
        <f>VLOOKUP(H186,'KODE BARANG 001'!$D$3:E291,2,FALSE)</f>
        <v xml:space="preserve">KURSI STAFF </v>
      </c>
      <c r="G186" s="4" t="str">
        <f>VLOOKUP(H186,'KODE BARANG 001'!$D$4:$G$111,4,FALSE)</f>
        <v>Kursi Isabel 300TT - Hitam</v>
      </c>
      <c r="H186" s="3" t="s">
        <v>333</v>
      </c>
      <c r="I186" s="14" t="s">
        <v>38</v>
      </c>
      <c r="J186" s="20" t="s">
        <v>439</v>
      </c>
      <c r="K186" s="3" t="s">
        <v>69</v>
      </c>
      <c r="L186" s="3">
        <v>2019</v>
      </c>
      <c r="M186" s="5"/>
      <c r="N186" s="64">
        <f>VLOOKUP(H186,'KODE BARANG 001'!$D$3:$L$115,8,0)</f>
        <v>320000</v>
      </c>
      <c r="O186" s="3" t="s">
        <v>214</v>
      </c>
      <c r="P186" s="14" t="str">
        <f t="shared" si="2"/>
        <v>KR09/GA /PL/BTI /2019-002</v>
      </c>
      <c r="Q186" s="3"/>
    </row>
    <row r="187" spans="2:17" x14ac:dyDescent="0.25">
      <c r="B187" s="14" t="s">
        <v>502</v>
      </c>
      <c r="C187" s="4" t="str">
        <f>VLOOKUP(H187,'KODE BARANG 001'!$D$4:$H$111,5,FALSE)</f>
        <v xml:space="preserve">PERALATAN </v>
      </c>
      <c r="D187" s="3" t="str">
        <f>VLOOKUP(C187,'KODE BARANG 001'!$H$4:$I$115,2,0)</f>
        <v>PL</v>
      </c>
      <c r="E187" s="3" t="str">
        <f>IFERROR(VLOOKUP('ALL '!H187,'KODE BARANG 001'!$D$3:$F$111,3,FALSE),"")</f>
        <v xml:space="preserve">KURSI </v>
      </c>
      <c r="F187" s="4" t="str">
        <f>VLOOKUP(H187,'KODE BARANG 001'!$D$3:E292,2,FALSE)</f>
        <v xml:space="preserve">KURSI STAFF </v>
      </c>
      <c r="G187" s="4" t="str">
        <f>VLOOKUP(H187,'KODE BARANG 001'!$D$4:$G$111,4,FALSE)</f>
        <v>Kursi Isabel 300TT - Hitam</v>
      </c>
      <c r="H187" s="3" t="s">
        <v>333</v>
      </c>
      <c r="I187" s="14" t="s">
        <v>39</v>
      </c>
      <c r="J187" s="20" t="s">
        <v>439</v>
      </c>
      <c r="K187" s="3" t="s">
        <v>69</v>
      </c>
      <c r="L187" s="3">
        <v>2019</v>
      </c>
      <c r="M187" s="5"/>
      <c r="N187" s="64">
        <f>VLOOKUP(H187,'KODE BARANG 001'!$D$3:$L$115,8,0)</f>
        <v>320000</v>
      </c>
      <c r="O187" s="3" t="s">
        <v>214</v>
      </c>
      <c r="P187" s="14" t="str">
        <f t="shared" si="2"/>
        <v>KR09/GA /PL/BTI /2019-003</v>
      </c>
      <c r="Q187" s="3"/>
    </row>
    <row r="188" spans="2:17" x14ac:dyDescent="0.25">
      <c r="B188" s="14" t="s">
        <v>503</v>
      </c>
      <c r="C188" s="4" t="str">
        <f>VLOOKUP(H188,'KODE BARANG 001'!$D$4:$H$111,5,FALSE)</f>
        <v xml:space="preserve">PERALATAN </v>
      </c>
      <c r="D188" s="3" t="str">
        <f>VLOOKUP(C188,'KODE BARANG 001'!$H$4:$I$115,2,0)</f>
        <v>PL</v>
      </c>
      <c r="E188" s="3" t="str">
        <f>IFERROR(VLOOKUP('ALL '!H188,'KODE BARANG 001'!$D$3:$F$111,3,FALSE),"")</f>
        <v xml:space="preserve">KURSI </v>
      </c>
      <c r="F188" s="4" t="str">
        <f>VLOOKUP(H188,'KODE BARANG 001'!$D$3:E293,2,FALSE)</f>
        <v xml:space="preserve">KURSI STAFF </v>
      </c>
      <c r="G188" s="4" t="str">
        <f>VLOOKUP(H188,'KODE BARANG 001'!$D$4:$G$111,4,FALSE)</f>
        <v>Kursi Isabel 300TT - Hitam</v>
      </c>
      <c r="H188" s="3" t="s">
        <v>333</v>
      </c>
      <c r="I188" s="14" t="s">
        <v>40</v>
      </c>
      <c r="J188" s="20" t="s">
        <v>439</v>
      </c>
      <c r="K188" s="3" t="s">
        <v>69</v>
      </c>
      <c r="L188" s="3">
        <v>2019</v>
      </c>
      <c r="M188" s="5"/>
      <c r="N188" s="64">
        <f>VLOOKUP(H188,'KODE BARANG 001'!$D$3:$L$115,8,0)</f>
        <v>320000</v>
      </c>
      <c r="O188" s="3" t="s">
        <v>214</v>
      </c>
      <c r="P188" s="14" t="str">
        <f t="shared" si="2"/>
        <v>KR09/GA /PL/BTI /2019-004</v>
      </c>
      <c r="Q188" s="3"/>
    </row>
    <row r="189" spans="2:17" x14ac:dyDescent="0.25">
      <c r="B189" s="14" t="s">
        <v>504</v>
      </c>
      <c r="C189" s="4" t="str">
        <f>VLOOKUP(H189,'KODE BARANG 001'!$D$4:$H$111,5,FALSE)</f>
        <v xml:space="preserve">PERALATAN </v>
      </c>
      <c r="D189" s="3" t="str">
        <f>VLOOKUP(C189,'KODE BARANG 001'!$H$4:$I$115,2,0)</f>
        <v>PL</v>
      </c>
      <c r="E189" s="3" t="str">
        <f>IFERROR(VLOOKUP('ALL '!H189,'KODE BARANG 001'!$D$3:$F$111,3,FALSE),"")</f>
        <v xml:space="preserve">KURSI </v>
      </c>
      <c r="F189" s="4" t="str">
        <f>VLOOKUP(H189,'KODE BARANG 001'!$D$3:E294,2,FALSE)</f>
        <v xml:space="preserve">KURSI STAFF </v>
      </c>
      <c r="G189" s="4" t="str">
        <f>VLOOKUP(H189,'KODE BARANG 001'!$D$4:$G$111,4,FALSE)</f>
        <v>Kursi Isabel 300TT - Hitam</v>
      </c>
      <c r="H189" s="3" t="s">
        <v>333</v>
      </c>
      <c r="I189" s="14" t="s">
        <v>41</v>
      </c>
      <c r="J189" s="20" t="s">
        <v>439</v>
      </c>
      <c r="K189" s="3" t="s">
        <v>69</v>
      </c>
      <c r="L189" s="3">
        <v>2019</v>
      </c>
      <c r="M189" s="5"/>
      <c r="N189" s="64">
        <f>VLOOKUP(H189,'KODE BARANG 001'!$D$3:$L$115,8,0)</f>
        <v>320000</v>
      </c>
      <c r="O189" s="3" t="s">
        <v>214</v>
      </c>
      <c r="P189" s="14" t="str">
        <f t="shared" si="2"/>
        <v>KR09/GA /PL/BTI /2019-005</v>
      </c>
      <c r="Q189" s="3"/>
    </row>
    <row r="190" spans="2:17" x14ac:dyDescent="0.25">
      <c r="B190" s="14" t="s">
        <v>505</v>
      </c>
      <c r="C190" s="4" t="str">
        <f>VLOOKUP(H190,'KODE BARANG 001'!$D$4:$H$111,5,FALSE)</f>
        <v xml:space="preserve">PERALATAN </v>
      </c>
      <c r="D190" s="3" t="str">
        <f>VLOOKUP(C190,'KODE BARANG 001'!$H$4:$I$115,2,0)</f>
        <v>PL</v>
      </c>
      <c r="E190" s="3" t="str">
        <f>IFERROR(VLOOKUP('ALL '!H190,'KODE BARANG 001'!$D$3:$F$111,3,FALSE),"")</f>
        <v xml:space="preserve">KURSI </v>
      </c>
      <c r="F190" s="4" t="str">
        <f>VLOOKUP(H190,'KODE BARANG 001'!$D$3:E295,2,FALSE)</f>
        <v xml:space="preserve">KURSI STAFF </v>
      </c>
      <c r="G190" s="4" t="str">
        <f>VLOOKUP(H190,'KODE BARANG 001'!$D$4:$G$111,4,FALSE)</f>
        <v>Kursi Isabel 300TT - Hitam</v>
      </c>
      <c r="H190" s="3" t="s">
        <v>333</v>
      </c>
      <c r="I190" s="14" t="s">
        <v>42</v>
      </c>
      <c r="J190" s="20" t="s">
        <v>439</v>
      </c>
      <c r="K190" s="3" t="s">
        <v>69</v>
      </c>
      <c r="L190" s="3">
        <v>2019</v>
      </c>
      <c r="M190" s="5"/>
      <c r="N190" s="64">
        <f>VLOOKUP(H190,'KODE BARANG 001'!$D$3:$L$115,8,0)</f>
        <v>320000</v>
      </c>
      <c r="O190" s="3" t="s">
        <v>214</v>
      </c>
      <c r="P190" s="14" t="str">
        <f t="shared" si="2"/>
        <v>KR09/GA /PL/BTI /2019-006</v>
      </c>
      <c r="Q190" s="3"/>
    </row>
    <row r="191" spans="2:17" x14ac:dyDescent="0.25">
      <c r="B191" s="14" t="s">
        <v>506</v>
      </c>
      <c r="C191" s="4" t="str">
        <f>VLOOKUP(H191,'KODE BARANG 001'!$D$4:$H$111,5,FALSE)</f>
        <v xml:space="preserve">PERALATAN </v>
      </c>
      <c r="D191" s="3" t="str">
        <f>VLOOKUP(C191,'KODE BARANG 001'!$H$4:$I$115,2,0)</f>
        <v>PL</v>
      </c>
      <c r="E191" s="3" t="str">
        <f>IFERROR(VLOOKUP('ALL '!H191,'KODE BARANG 001'!$D$3:$F$111,3,FALSE),"")</f>
        <v xml:space="preserve">MEJA </v>
      </c>
      <c r="F191" s="4" t="str">
        <f>VLOOKUP(H191,'KODE BARANG 001'!$D$3:E296,2,FALSE)</f>
        <v>MEJA MEETING 3</v>
      </c>
      <c r="G191" s="4" t="str">
        <f>VLOOKUP(H191,'KODE BARANG 001'!$D$4:$G$111,4,FALSE)</f>
        <v xml:space="preserve">Meja Meeting indaci kotak </v>
      </c>
      <c r="H191" s="3" t="s">
        <v>308</v>
      </c>
      <c r="I191" s="14" t="s">
        <v>38</v>
      </c>
      <c r="J191" s="20" t="s">
        <v>439</v>
      </c>
      <c r="K191" s="3" t="s">
        <v>69</v>
      </c>
      <c r="L191" s="3">
        <v>2019</v>
      </c>
      <c r="M191" s="5"/>
      <c r="N191" s="64">
        <f>VLOOKUP(H191,'KODE BARANG 001'!$D$3:$L$115,8,0)</f>
        <v>2300000</v>
      </c>
      <c r="O191" s="3" t="s">
        <v>214</v>
      </c>
      <c r="P191" s="14" t="str">
        <f t="shared" si="2"/>
        <v>MJ11/GA /PL/BTI /2019-002</v>
      </c>
      <c r="Q191" s="3"/>
    </row>
    <row r="192" spans="2:17" x14ac:dyDescent="0.25">
      <c r="B192" s="14" t="s">
        <v>507</v>
      </c>
      <c r="C192" s="4" t="str">
        <f>VLOOKUP(H192,'KODE BARANG 001'!$D$4:$H$111,5,FALSE)</f>
        <v xml:space="preserve">PERALATAN </v>
      </c>
      <c r="D192" s="3" t="str">
        <f>VLOOKUP(C192,'KODE BARANG 001'!$H$4:$I$115,2,0)</f>
        <v>PL</v>
      </c>
      <c r="E192" s="3" t="str">
        <f>IFERROR(VLOOKUP('ALL '!H192,'KODE BARANG 001'!$D$3:$F$111,3,FALSE),"")</f>
        <v xml:space="preserve">TELEVISI </v>
      </c>
      <c r="F192" s="4" t="str">
        <f>VLOOKUP(H192,'KODE BARANG 001'!$D$3:E297,2,FALSE)</f>
        <v xml:space="preserve">TELEVISI SEDANG </v>
      </c>
      <c r="G192" s="4" t="str">
        <f>VLOOKUP(H192,'KODE BARANG 001'!$D$4:$G$111,4,FALSE)</f>
        <v>TV LG 55"</v>
      </c>
      <c r="H192" s="3" t="s">
        <v>362</v>
      </c>
      <c r="I192" s="14" t="s">
        <v>39</v>
      </c>
      <c r="J192" s="20" t="s">
        <v>439</v>
      </c>
      <c r="K192" s="3" t="s">
        <v>69</v>
      </c>
      <c r="L192" s="3">
        <v>2019</v>
      </c>
      <c r="M192" s="5"/>
      <c r="N192" s="64">
        <f>VLOOKUP(H192,'KODE BARANG 001'!$D$3:$L$115,8,0)</f>
        <v>6500000</v>
      </c>
      <c r="O192" s="3" t="s">
        <v>214</v>
      </c>
      <c r="P192" s="14" t="str">
        <f t="shared" si="2"/>
        <v>TV04/GA /PL/BTI /2019-003</v>
      </c>
      <c r="Q192" s="3"/>
    </row>
    <row r="193" spans="2:17" x14ac:dyDescent="0.25">
      <c r="B193" s="14" t="s">
        <v>508</v>
      </c>
      <c r="C193" s="4" t="str">
        <f>VLOOKUP(H193,'KODE BARANG 001'!$D$4:$H$111,5,FALSE)</f>
        <v xml:space="preserve">PERLENGKAPAN </v>
      </c>
      <c r="D193" s="3" t="str">
        <f>VLOOKUP(C193,'KODE BARANG 001'!$H$4:$I$115,2,0)</f>
        <v>PK</v>
      </c>
      <c r="E193" s="3" t="str">
        <f>IFERROR(VLOOKUP('ALL '!H193,'KODE BARANG 001'!$D$3:$F$111,3,FALSE),"")</f>
        <v xml:space="preserve">BOX </v>
      </c>
      <c r="F193" s="4" t="str">
        <f>VLOOKUP(H193,'KODE BARANG 001'!$D$3:E298,2,FALSE)</f>
        <v>TEMPAT SAMPAH 2</v>
      </c>
      <c r="G193" s="4" t="str">
        <f>VLOOKUP(H193,'KODE BARANG 001'!$D$4:$G$111,4,FALSE)</f>
        <v>-</v>
      </c>
      <c r="H193" s="3" t="s">
        <v>320</v>
      </c>
      <c r="I193" s="14" t="s">
        <v>37</v>
      </c>
      <c r="J193" s="20" t="s">
        <v>439</v>
      </c>
      <c r="K193" s="3" t="s">
        <v>69</v>
      </c>
      <c r="L193" s="3">
        <v>2019</v>
      </c>
      <c r="M193" s="5"/>
      <c r="N193" s="64">
        <f>VLOOKUP(H193,'KODE BARANG 001'!$D$3:$L$115,8,0)</f>
        <v>0</v>
      </c>
      <c r="O193" s="3" t="s">
        <v>214</v>
      </c>
      <c r="P193" s="14" t="str">
        <f t="shared" si="2"/>
        <v>BX04/GA /PK/BTI /2019-001</v>
      </c>
      <c r="Q193" s="3"/>
    </row>
    <row r="194" spans="2:17" x14ac:dyDescent="0.25">
      <c r="B194" s="14" t="s">
        <v>509</v>
      </c>
      <c r="C194" s="4" t="str">
        <f>VLOOKUP(H194,'KODE BARANG 001'!$D$4:$H$111,5,FALSE)</f>
        <v xml:space="preserve">PERLENGKAPAN </v>
      </c>
      <c r="D194" s="3" t="str">
        <f>VLOOKUP(C194,'KODE BARANG 001'!$H$4:$I$115,2,0)</f>
        <v>PK</v>
      </c>
      <c r="E194" s="3" t="str">
        <f>IFERROR(VLOOKUP('ALL '!H194,'KODE BARANG 001'!$D$3:$F$111,3,FALSE),"")</f>
        <v xml:space="preserve">BOX </v>
      </c>
      <c r="F194" s="4" t="str">
        <f>VLOOKUP(H194,'KODE BARANG 001'!$D$3:E299,2,FALSE)</f>
        <v>KOTAK  TISSUE 250'S</v>
      </c>
      <c r="G194" s="4" t="str">
        <f>VLOOKUP(H194,'KODE BARANG 001'!$D$4:$G$111,4,FALSE)</f>
        <v>Kotak Tissue 250's</v>
      </c>
      <c r="H194" s="3" t="s">
        <v>317</v>
      </c>
      <c r="I194" s="14" t="s">
        <v>40</v>
      </c>
      <c r="J194" s="20" t="s">
        <v>439</v>
      </c>
      <c r="K194" s="3" t="s">
        <v>69</v>
      </c>
      <c r="L194" s="3">
        <v>2021</v>
      </c>
      <c r="M194" s="5"/>
      <c r="N194" s="64">
        <f>VLOOKUP(H194,'KODE BARANG 001'!$D$3:$L$115,8,0)</f>
        <v>35000</v>
      </c>
      <c r="O194" s="3" t="s">
        <v>214</v>
      </c>
      <c r="P194" s="14" t="str">
        <f t="shared" si="2"/>
        <v>BX01/GA /PK/BTI /2021-004</v>
      </c>
      <c r="Q194" s="3"/>
    </row>
    <row r="195" spans="2:17" x14ac:dyDescent="0.25">
      <c r="B195" s="14" t="s">
        <v>510</v>
      </c>
      <c r="C195" s="4" t="str">
        <f>VLOOKUP(H195,'KODE BARANG 001'!$D$4:$H$111,5,FALSE)</f>
        <v xml:space="preserve">PERLENGKAPAN </v>
      </c>
      <c r="D195" s="3" t="str">
        <f>VLOOKUP(C195,'KODE BARANG 001'!$H$4:$I$115,2,0)</f>
        <v>PK</v>
      </c>
      <c r="E195" s="3" t="str">
        <f>IFERROR(VLOOKUP('ALL '!H195,'KODE BARANG 001'!$D$3:$F$111,3,FALSE),"")</f>
        <v xml:space="preserve">JAM </v>
      </c>
      <c r="F195" s="4" t="str">
        <f>VLOOKUP(H195,'KODE BARANG 001'!$D$3:E301,2,FALSE)</f>
        <v>JAM DINDING 2</v>
      </c>
      <c r="G195" s="4" t="str">
        <f>VLOOKUP(H195,'KODE BARANG 001'!$D$4:$G$111,4,FALSE)</f>
        <v>Jam dinding 2</v>
      </c>
      <c r="H195" s="3" t="s">
        <v>323</v>
      </c>
      <c r="I195" s="14" t="s">
        <v>37</v>
      </c>
      <c r="J195" s="20" t="s">
        <v>439</v>
      </c>
      <c r="K195" s="3" t="s">
        <v>69</v>
      </c>
      <c r="L195" s="3">
        <v>2019</v>
      </c>
      <c r="M195" s="5"/>
      <c r="N195" s="64">
        <f>VLOOKUP(H195,'KODE BARANG 001'!$D$3:$L$115,8,0)</f>
        <v>30000</v>
      </c>
      <c r="O195" s="3" t="s">
        <v>214</v>
      </c>
      <c r="P195" s="14" t="str">
        <f t="shared" si="2"/>
        <v>JM02/GA /PK/BTI /2019-001</v>
      </c>
      <c r="Q195" s="3"/>
    </row>
    <row r="196" spans="2:17" x14ac:dyDescent="0.25">
      <c r="B196" s="14" t="s">
        <v>511</v>
      </c>
      <c r="C196" s="4" t="str">
        <f>VLOOKUP(H196,'KODE BARANG 001'!$D$4:$H$111,5,FALSE)</f>
        <v xml:space="preserve">PERALATAN </v>
      </c>
      <c r="D196" s="3" t="str">
        <f>VLOOKUP(C196,'KODE BARANG 001'!$H$4:$I$115,2,0)</f>
        <v>PL</v>
      </c>
      <c r="E196" s="3" t="str">
        <f>IFERROR(VLOOKUP('ALL '!H196,'KODE BARANG 001'!$D$3:$F$111,3,FALSE),"")</f>
        <v>MEJA</v>
      </c>
      <c r="F196" s="4" t="str">
        <f>VLOOKUP(H196,'KODE BARANG 001'!$D$3:E302,2,FALSE)</f>
        <v>MEJA STAFF 1</v>
      </c>
      <c r="G196" s="4" t="str">
        <f>VLOOKUP(H196,'KODE BARANG 001'!$D$4:$G$111,4,FALSE)</f>
        <v>Donati Winch desk 120 x 60 cm Beech+ Alu</v>
      </c>
      <c r="H196" s="36" t="s">
        <v>350</v>
      </c>
      <c r="I196" s="37" t="s">
        <v>38</v>
      </c>
      <c r="J196" s="20" t="s">
        <v>1022</v>
      </c>
      <c r="K196" s="3" t="s">
        <v>69</v>
      </c>
      <c r="L196" s="3">
        <v>2019</v>
      </c>
      <c r="M196" s="39"/>
      <c r="N196" s="64">
        <f>VLOOKUP(H196,'KODE BARANG 001'!$D$3:$L$115,8,0)</f>
        <v>1500000</v>
      </c>
      <c r="O196" s="36" t="s">
        <v>214</v>
      </c>
      <c r="P196" s="14" t="str">
        <f t="shared" si="2"/>
        <v>MJ01/GA /PL/BTI /2019-002</v>
      </c>
      <c r="Q196" s="36"/>
    </row>
    <row r="197" spans="2:17" x14ac:dyDescent="0.25">
      <c r="B197" s="14" t="s">
        <v>512</v>
      </c>
      <c r="C197" s="4" t="str">
        <f>VLOOKUP(H197,'KODE BARANG 001'!$D$4:$H$111,5,FALSE)</f>
        <v xml:space="preserve">PERALATAN </v>
      </c>
      <c r="D197" s="3" t="str">
        <f>VLOOKUP(C197,'KODE BARANG 001'!$H$4:$I$115,2,0)</f>
        <v>PL</v>
      </c>
      <c r="E197" s="3" t="str">
        <f>IFERROR(VLOOKUP('ALL '!H197,'KODE BARANG 001'!$D$3:$F$111,3,FALSE),"")</f>
        <v>MEJA</v>
      </c>
      <c r="F197" s="4" t="str">
        <f>VLOOKUP(H197,'KODE BARANG 001'!$D$3:E303,2,FALSE)</f>
        <v>MEJA STAFF 1</v>
      </c>
      <c r="G197" s="4" t="str">
        <f>VLOOKUP(H197,'KODE BARANG 001'!$D$4:$G$111,4,FALSE)</f>
        <v>Donati Winch desk 120 x 60 cm Beech+ Alu</v>
      </c>
      <c r="H197" s="3" t="s">
        <v>350</v>
      </c>
      <c r="I197" s="14" t="s">
        <v>39</v>
      </c>
      <c r="J197" s="20" t="s">
        <v>1022</v>
      </c>
      <c r="K197" s="3" t="s">
        <v>69</v>
      </c>
      <c r="L197" s="3">
        <v>2019</v>
      </c>
      <c r="M197" s="5"/>
      <c r="N197" s="64">
        <f>VLOOKUP(H197,'KODE BARANG 001'!$D$3:$L$115,8,0)</f>
        <v>1500000</v>
      </c>
      <c r="O197" s="3" t="s">
        <v>214</v>
      </c>
      <c r="P197" s="14" t="str">
        <f t="shared" si="2"/>
        <v>MJ01/GA /PL/BTI /2019-003</v>
      </c>
      <c r="Q197" s="3"/>
    </row>
    <row r="198" spans="2:17" x14ac:dyDescent="0.25">
      <c r="B198" s="14" t="s">
        <v>513</v>
      </c>
      <c r="C198" s="4" t="str">
        <f>VLOOKUP(H198,'KODE BARANG 001'!$D$4:$H$111,5,FALSE)</f>
        <v xml:space="preserve">PERALATAN </v>
      </c>
      <c r="D198" s="3" t="str">
        <f>VLOOKUP(C198,'KODE BARANG 001'!$H$4:$I$115,2,0)</f>
        <v>PL</v>
      </c>
      <c r="E198" s="3" t="str">
        <f>IFERROR(VLOOKUP('ALL '!H198,'KODE BARANG 001'!$D$3:$F$111,3,FALSE),"")</f>
        <v>MEJA</v>
      </c>
      <c r="F198" s="4" t="str">
        <f>VLOOKUP(H198,'KODE BARANG 001'!$D$3:E304,2,FALSE)</f>
        <v>MEJA STAFF 1</v>
      </c>
      <c r="G198" s="4" t="str">
        <f>VLOOKUP(H198,'KODE BARANG 001'!$D$4:$G$111,4,FALSE)</f>
        <v>Donati Winch desk 120 x 60 cm Beech+ Alu</v>
      </c>
      <c r="H198" s="3" t="s">
        <v>350</v>
      </c>
      <c r="I198" s="14" t="s">
        <v>40</v>
      </c>
      <c r="J198" s="20" t="s">
        <v>1022</v>
      </c>
      <c r="K198" s="3" t="s">
        <v>69</v>
      </c>
      <c r="L198" s="3">
        <v>2019</v>
      </c>
      <c r="M198" s="5"/>
      <c r="N198" s="64">
        <f>VLOOKUP(H198,'KODE BARANG 001'!$D$3:$L$115,8,0)</f>
        <v>1500000</v>
      </c>
      <c r="O198" s="3" t="s">
        <v>214</v>
      </c>
      <c r="P198" s="14" t="str">
        <f t="shared" ref="P198:P261" si="3">CONCATENATE(H198,$S$6,$K$6,$S$6,D198,$S$6,$S$7,$S$6,L198,$S$8,I198)</f>
        <v>MJ01/GA /PL/BTI /2019-004</v>
      </c>
      <c r="Q198" s="3"/>
    </row>
    <row r="199" spans="2:17" x14ac:dyDescent="0.25">
      <c r="B199" s="14" t="s">
        <v>514</v>
      </c>
      <c r="C199" s="4" t="str">
        <f>VLOOKUP(H199,'KODE BARANG 001'!$D$4:$H$111,5,FALSE)</f>
        <v xml:space="preserve">PERALATAN </v>
      </c>
      <c r="D199" s="3" t="str">
        <f>VLOOKUP(C199,'KODE BARANG 001'!$H$4:$I$115,2,0)</f>
        <v>PL</v>
      </c>
      <c r="E199" s="3" t="str">
        <f>IFERROR(VLOOKUP('ALL '!H199,'KODE BARANG 001'!$D$3:$F$111,3,FALSE),"")</f>
        <v>MEJA</v>
      </c>
      <c r="F199" s="4" t="str">
        <f>VLOOKUP(H199,'KODE BARANG 001'!$D$3:E305,2,FALSE)</f>
        <v>MEJA STAFF 1</v>
      </c>
      <c r="G199" s="4" t="str">
        <f>VLOOKUP(H199,'KODE BARANG 001'!$D$4:$G$111,4,FALSE)</f>
        <v>Donati Winch desk 120 x 60 cm Beech+ Alu</v>
      </c>
      <c r="H199" s="3" t="s">
        <v>350</v>
      </c>
      <c r="I199" s="14" t="s">
        <v>41</v>
      </c>
      <c r="J199" s="20" t="s">
        <v>1022</v>
      </c>
      <c r="K199" s="3" t="s">
        <v>69</v>
      </c>
      <c r="L199" s="3">
        <v>2019</v>
      </c>
      <c r="M199" s="5"/>
      <c r="N199" s="64">
        <f>VLOOKUP(H199,'KODE BARANG 001'!$D$3:$L$115,8,0)</f>
        <v>1500000</v>
      </c>
      <c r="O199" s="3" t="s">
        <v>214</v>
      </c>
      <c r="P199" s="14" t="str">
        <f t="shared" si="3"/>
        <v>MJ01/GA /PL/BTI /2019-005</v>
      </c>
      <c r="Q199" s="3"/>
    </row>
    <row r="200" spans="2:17" x14ac:dyDescent="0.25">
      <c r="B200" s="14" t="s">
        <v>515</v>
      </c>
      <c r="C200" s="4" t="str">
        <f>VLOOKUP(H200,'KODE BARANG 001'!$D$4:$H$111,5,FALSE)</f>
        <v xml:space="preserve">PERALATAN </v>
      </c>
      <c r="D200" s="3" t="str">
        <f>VLOOKUP(C200,'KODE BARANG 001'!$H$4:$I$115,2,0)</f>
        <v>PL</v>
      </c>
      <c r="E200" s="3" t="str">
        <f>IFERROR(VLOOKUP('ALL '!H200,'KODE BARANG 001'!$D$3:$F$111,3,FALSE),"")</f>
        <v>MEJA</v>
      </c>
      <c r="F200" s="4" t="str">
        <f>VLOOKUP(H200,'KODE BARANG 001'!$D$3:E306,2,FALSE)</f>
        <v>MEJA STAFF 1</v>
      </c>
      <c r="G200" s="4" t="str">
        <f>VLOOKUP(H200,'KODE BARANG 001'!$D$4:$G$111,4,FALSE)</f>
        <v>Donati Winch desk 120 x 60 cm Beech+ Alu</v>
      </c>
      <c r="H200" s="3" t="s">
        <v>350</v>
      </c>
      <c r="I200" s="14" t="s">
        <v>42</v>
      </c>
      <c r="J200" s="20" t="s">
        <v>1022</v>
      </c>
      <c r="K200" s="3" t="s">
        <v>69</v>
      </c>
      <c r="L200" s="3">
        <v>2019</v>
      </c>
      <c r="M200" s="5"/>
      <c r="N200" s="64">
        <f>VLOOKUP(H200,'KODE BARANG 001'!$D$3:$L$115,8,0)</f>
        <v>1500000</v>
      </c>
      <c r="O200" s="3" t="s">
        <v>214</v>
      </c>
      <c r="P200" s="14" t="str">
        <f t="shared" si="3"/>
        <v>MJ01/GA /PL/BTI /2019-006</v>
      </c>
      <c r="Q200" s="3"/>
    </row>
    <row r="201" spans="2:17" x14ac:dyDescent="0.25">
      <c r="B201" s="14" t="s">
        <v>516</v>
      </c>
      <c r="C201" s="4" t="str">
        <f>VLOOKUP(H201,'KODE BARANG 001'!$D$4:$H$111,5,FALSE)</f>
        <v xml:space="preserve">PERLENGKAPAN </v>
      </c>
      <c r="D201" s="3" t="str">
        <f>VLOOKUP(C201,'KODE BARANG 001'!$H$4:$I$115,2,0)</f>
        <v>PK</v>
      </c>
      <c r="E201" s="3" t="str">
        <f>IFERROR(VLOOKUP('ALL '!H201,'KODE BARANG 001'!$D$3:$F$111,3,FALSE),"")</f>
        <v xml:space="preserve">MEJA </v>
      </c>
      <c r="F201" s="4" t="str">
        <f>VLOOKUP(H201,'KODE BARANG 001'!$D$3:E307,2,FALSE)</f>
        <v xml:space="preserve">MEJA KECIL </v>
      </c>
      <c r="G201" s="4" t="str">
        <f>VLOOKUP(H201,'KODE BARANG 001'!$D$4:$G$111,4,FALSE)</f>
        <v xml:space="preserve">Meja Kecil </v>
      </c>
      <c r="H201" s="3" t="s">
        <v>440</v>
      </c>
      <c r="I201" s="14" t="s">
        <v>37</v>
      </c>
      <c r="J201" s="20" t="s">
        <v>1022</v>
      </c>
      <c r="K201" s="3" t="s">
        <v>69</v>
      </c>
      <c r="L201" s="3">
        <v>2019</v>
      </c>
      <c r="M201" s="5"/>
      <c r="N201" s="64">
        <f>VLOOKUP(H201,'KODE BARANG 001'!$D$3:$L$115,8,0)</f>
        <v>650000</v>
      </c>
      <c r="O201" s="3" t="s">
        <v>214</v>
      </c>
      <c r="P201" s="14" t="str">
        <f t="shared" si="3"/>
        <v>MJ16/GA /PK/BTI /2019-001</v>
      </c>
      <c r="Q201" s="3"/>
    </row>
    <row r="202" spans="2:17" x14ac:dyDescent="0.25">
      <c r="B202" s="14" t="s">
        <v>517</v>
      </c>
      <c r="C202" s="4" t="str">
        <f>VLOOKUP(H202,'KODE BARANG 001'!$D$4:$H$111,5,FALSE)</f>
        <v xml:space="preserve">PERALATAN </v>
      </c>
      <c r="D202" s="3" t="str">
        <f>VLOOKUP(C202,'KODE BARANG 001'!$H$4:$I$115,2,0)</f>
        <v>PL</v>
      </c>
      <c r="E202" s="3" t="str">
        <f>IFERROR(VLOOKUP('ALL '!H202,'KODE BARANG 001'!$D$3:$F$111,3,FALSE),"")</f>
        <v xml:space="preserve">LEMARI </v>
      </c>
      <c r="F202" s="4" t="str">
        <f>VLOOKUP(H202,'KODE BARANG 001'!$D$3:E308,2,FALSE)</f>
        <v xml:space="preserve">LACI DORONG </v>
      </c>
      <c r="G202" s="4" t="str">
        <f>VLOOKUP(H202,'KODE BARANG 001'!$D$4:$G$111,4,FALSE)</f>
        <v>Meja 3 laci dorong Lunar LMD 03</v>
      </c>
      <c r="H202" s="3" t="s">
        <v>341</v>
      </c>
      <c r="I202" s="14" t="s">
        <v>38</v>
      </c>
      <c r="J202" s="20" t="s">
        <v>1022</v>
      </c>
      <c r="K202" s="3" t="s">
        <v>69</v>
      </c>
      <c r="L202" s="3">
        <v>2019</v>
      </c>
      <c r="M202" s="5"/>
      <c r="N202" s="64">
        <f>VLOOKUP(H202,'KODE BARANG 001'!$D$3:$L$115,8,0)</f>
        <v>650000</v>
      </c>
      <c r="O202" s="3" t="s">
        <v>214</v>
      </c>
      <c r="P202" s="14" t="str">
        <f t="shared" si="3"/>
        <v>LM01/GA /PL/BTI /2019-002</v>
      </c>
      <c r="Q202" s="3"/>
    </row>
    <row r="203" spans="2:17" x14ac:dyDescent="0.25">
      <c r="B203" s="14" t="s">
        <v>518</v>
      </c>
      <c r="C203" s="4" t="str">
        <f>VLOOKUP(H203,'KODE BARANG 001'!$D$4:$H$111,5,FALSE)</f>
        <v xml:space="preserve">PERALATAN </v>
      </c>
      <c r="D203" s="3" t="str">
        <f>VLOOKUP(C203,'KODE BARANG 001'!$H$4:$I$115,2,0)</f>
        <v>PL</v>
      </c>
      <c r="E203" s="3" t="str">
        <f>IFERROR(VLOOKUP('ALL '!H203,'KODE BARANG 001'!$D$3:$F$111,3,FALSE),"")</f>
        <v xml:space="preserve">LEMARI </v>
      </c>
      <c r="F203" s="4" t="str">
        <f>VLOOKUP(H203,'KODE BARANG 001'!$D$3:E309,2,FALSE)</f>
        <v>LEMARI FILE 1</v>
      </c>
      <c r="G203" s="4" t="str">
        <f>VLOOKUP(H203,'KODE BARANG 001'!$D$4:$G$111,4,FALSE)</f>
        <v>Donati Lemari Arsip Charlotte D O C. 43 L Uk 80x40x86cm MAPLE</v>
      </c>
      <c r="H203" s="3" t="s">
        <v>302</v>
      </c>
      <c r="I203" s="14" t="s">
        <v>37</v>
      </c>
      <c r="J203" s="20" t="s">
        <v>1022</v>
      </c>
      <c r="K203" s="3" t="s">
        <v>69</v>
      </c>
      <c r="L203" s="3">
        <v>2019</v>
      </c>
      <c r="M203" s="5"/>
      <c r="N203" s="64">
        <f>VLOOKUP(H203,'KODE BARANG 001'!$D$3:$L$115,8,0)</f>
        <v>2750000</v>
      </c>
      <c r="O203" s="3" t="s">
        <v>214</v>
      </c>
      <c r="P203" s="14" t="str">
        <f t="shared" si="3"/>
        <v>LM10/GA /PL/BTI /2019-001</v>
      </c>
      <c r="Q203" s="3"/>
    </row>
    <row r="204" spans="2:17" x14ac:dyDescent="0.25">
      <c r="B204" s="14" t="s">
        <v>519</v>
      </c>
      <c r="C204" s="4" t="str">
        <f>VLOOKUP(H204,'KODE BARANG 001'!$D$4:$H$111,5,FALSE)</f>
        <v xml:space="preserve">PERALATAN </v>
      </c>
      <c r="D204" s="3" t="str">
        <f>VLOOKUP(C204,'KODE BARANG 001'!$H$4:$I$115,2,0)</f>
        <v>PL</v>
      </c>
      <c r="E204" s="3" t="str">
        <f>IFERROR(VLOOKUP('ALL '!H204,'KODE BARANG 001'!$D$3:$F$111,3,FALSE),"")</f>
        <v xml:space="preserve">LEMARI </v>
      </c>
      <c r="F204" s="4" t="str">
        <f>VLOOKUP(H204,'KODE BARANG 001'!$D$3:E310,2,FALSE)</f>
        <v>LEMARI FILE 1</v>
      </c>
      <c r="G204" s="4" t="str">
        <f>VLOOKUP(H204,'KODE BARANG 001'!$D$4:$G$111,4,FALSE)</f>
        <v>Donati Lemari Arsip Charlotte D O C. 43 L Uk 80x40x86cm MAPLE</v>
      </c>
      <c r="H204" s="3" t="s">
        <v>302</v>
      </c>
      <c r="I204" s="14" t="s">
        <v>38</v>
      </c>
      <c r="J204" s="20" t="s">
        <v>1022</v>
      </c>
      <c r="K204" s="3" t="s">
        <v>69</v>
      </c>
      <c r="L204" s="3">
        <v>2019</v>
      </c>
      <c r="M204" s="5"/>
      <c r="N204" s="64">
        <f>VLOOKUP(H204,'KODE BARANG 001'!$D$3:$L$115,8,0)</f>
        <v>2750000</v>
      </c>
      <c r="O204" s="3" t="s">
        <v>214</v>
      </c>
      <c r="P204" s="14" t="str">
        <f t="shared" si="3"/>
        <v>LM10/GA /PL/BTI /2019-002</v>
      </c>
      <c r="Q204" s="3"/>
    </row>
    <row r="205" spans="2:17" x14ac:dyDescent="0.25">
      <c r="B205" s="14" t="s">
        <v>520</v>
      </c>
      <c r="C205" s="4" t="str">
        <f>VLOOKUP(H205,'KODE BARANG 001'!$D$4:$H$111,5,FALSE)</f>
        <v xml:space="preserve">PERALATAN </v>
      </c>
      <c r="D205" s="3" t="str">
        <f>VLOOKUP(C205,'KODE BARANG 001'!$H$4:$I$115,2,0)</f>
        <v>PL</v>
      </c>
      <c r="E205" s="3" t="str">
        <f>IFERROR(VLOOKUP('ALL '!H205,'KODE BARANG 001'!$D$3:$F$111,3,FALSE),"")</f>
        <v xml:space="preserve">LEMARI </v>
      </c>
      <c r="F205" s="4" t="str">
        <f>VLOOKUP(H205,'KODE BARANG 001'!$D$3:E311,2,FALSE)</f>
        <v>LEMARI FILE 1</v>
      </c>
      <c r="G205" s="4" t="str">
        <f>VLOOKUP(H205,'KODE BARANG 001'!$D$4:$G$111,4,FALSE)</f>
        <v>Donati Lemari Arsip Charlotte D O C. 43 L Uk 80x40x86cm MAPLE</v>
      </c>
      <c r="H205" s="3" t="s">
        <v>302</v>
      </c>
      <c r="I205" s="14" t="s">
        <v>39</v>
      </c>
      <c r="J205" s="20" t="s">
        <v>1022</v>
      </c>
      <c r="K205" s="3" t="s">
        <v>69</v>
      </c>
      <c r="L205" s="3">
        <v>2019</v>
      </c>
      <c r="M205" s="5"/>
      <c r="N205" s="64">
        <f>VLOOKUP(H205,'KODE BARANG 001'!$D$3:$L$115,8,0)</f>
        <v>2750000</v>
      </c>
      <c r="O205" s="3" t="s">
        <v>214</v>
      </c>
      <c r="P205" s="14" t="str">
        <f t="shared" si="3"/>
        <v>LM10/GA /PL/BTI /2019-003</v>
      </c>
      <c r="Q205" s="3"/>
    </row>
    <row r="206" spans="2:17" x14ac:dyDescent="0.25">
      <c r="B206" s="14" t="s">
        <v>521</v>
      </c>
      <c r="C206" s="4" t="str">
        <f>VLOOKUP(H206,'KODE BARANG 001'!$D$4:$H$111,5,FALSE)</f>
        <v xml:space="preserve">PERALATAN </v>
      </c>
      <c r="D206" s="3" t="str">
        <f>VLOOKUP(C206,'KODE BARANG 001'!$H$4:$I$115,2,0)</f>
        <v>PL</v>
      </c>
      <c r="E206" s="3" t="str">
        <f>IFERROR(VLOOKUP('ALL '!H206,'KODE BARANG 001'!$D$3:$F$111,3,FALSE),"")</f>
        <v xml:space="preserve">KURSI </v>
      </c>
      <c r="F206" s="4" t="str">
        <f>VLOOKUP(H206,'KODE BARANG 001'!$D$3:E312,2,FALSE)</f>
        <v xml:space="preserve">KURSI STAFF </v>
      </c>
      <c r="G206" s="4" t="str">
        <f>VLOOKUP(H206,'KODE BARANG 001'!$D$4:$G$111,4,FALSE)</f>
        <v>Donati Kursi Kantor DO-591 G BLACK</v>
      </c>
      <c r="H206" s="3" t="s">
        <v>330</v>
      </c>
      <c r="I206" s="14" t="s">
        <v>38</v>
      </c>
      <c r="J206" s="20" t="s">
        <v>1022</v>
      </c>
      <c r="K206" s="3" t="s">
        <v>69</v>
      </c>
      <c r="L206" s="3">
        <v>2019</v>
      </c>
      <c r="M206" s="5"/>
      <c r="N206" s="64">
        <f>VLOOKUP(H206,'KODE BARANG 001'!$D$3:$L$115,8,0)</f>
        <v>700000</v>
      </c>
      <c r="O206" s="3" t="s">
        <v>214</v>
      </c>
      <c r="P206" s="14" t="str">
        <f t="shared" si="3"/>
        <v>KR06/GA /PL/BTI /2019-002</v>
      </c>
      <c r="Q206" s="3"/>
    </row>
    <row r="207" spans="2:17" x14ac:dyDescent="0.25">
      <c r="B207" s="14" t="s">
        <v>522</v>
      </c>
      <c r="C207" s="4" t="str">
        <f>VLOOKUP(H207,'KODE BARANG 001'!$D$4:$H$111,5,FALSE)</f>
        <v xml:space="preserve">PERALATAN </v>
      </c>
      <c r="D207" s="3" t="str">
        <f>VLOOKUP(C207,'KODE BARANG 001'!$H$4:$I$115,2,0)</f>
        <v>PL</v>
      </c>
      <c r="E207" s="3" t="str">
        <f>IFERROR(VLOOKUP('ALL '!H207,'KODE BARANG 001'!$D$3:$F$111,3,FALSE),"")</f>
        <v xml:space="preserve">KURSI </v>
      </c>
      <c r="F207" s="4" t="str">
        <f>VLOOKUP(H207,'KODE BARANG 001'!$D$3:E313,2,FALSE)</f>
        <v xml:space="preserve">KURSI STAFF </v>
      </c>
      <c r="G207" s="4" t="str">
        <f>VLOOKUP(H207,'KODE BARANG 001'!$D$4:$G$111,4,FALSE)</f>
        <v>Donati Kursi Kantor DO-591 G BLACK</v>
      </c>
      <c r="H207" s="3" t="s">
        <v>330</v>
      </c>
      <c r="I207" s="14" t="s">
        <v>39</v>
      </c>
      <c r="J207" s="20" t="s">
        <v>1022</v>
      </c>
      <c r="K207" s="3" t="s">
        <v>69</v>
      </c>
      <c r="L207" s="3">
        <v>2019</v>
      </c>
      <c r="M207" s="5"/>
      <c r="N207" s="64">
        <f>VLOOKUP(H207,'KODE BARANG 001'!$D$3:$L$115,8,0)</f>
        <v>700000</v>
      </c>
      <c r="O207" s="3" t="s">
        <v>214</v>
      </c>
      <c r="P207" s="14" t="str">
        <f t="shared" si="3"/>
        <v>KR06/GA /PL/BTI /2019-003</v>
      </c>
      <c r="Q207" s="3"/>
    </row>
    <row r="208" spans="2:17" x14ac:dyDescent="0.25">
      <c r="B208" s="14" t="s">
        <v>523</v>
      </c>
      <c r="C208" s="4" t="str">
        <f>VLOOKUP(H208,'KODE BARANG 001'!$D$4:$H$111,5,FALSE)</f>
        <v xml:space="preserve">PERALATAN </v>
      </c>
      <c r="D208" s="3" t="str">
        <f>VLOOKUP(C208,'KODE BARANG 001'!$H$4:$I$115,2,0)</f>
        <v>PL</v>
      </c>
      <c r="E208" s="3" t="str">
        <f>IFERROR(VLOOKUP('ALL '!H208,'KODE BARANG 001'!$D$3:$F$111,3,FALSE),"")</f>
        <v xml:space="preserve">KURSI </v>
      </c>
      <c r="F208" s="4" t="str">
        <f>VLOOKUP(H208,'KODE BARANG 001'!$D$3:E314,2,FALSE)</f>
        <v xml:space="preserve">KURSI STAFF </v>
      </c>
      <c r="G208" s="4" t="str">
        <f>VLOOKUP(H208,'KODE BARANG 001'!$D$4:$G$111,4,FALSE)</f>
        <v>Donati Kursi Kantor DO-591 G BLACK</v>
      </c>
      <c r="H208" s="3" t="s">
        <v>330</v>
      </c>
      <c r="I208" s="14" t="s">
        <v>40</v>
      </c>
      <c r="J208" s="20" t="s">
        <v>1022</v>
      </c>
      <c r="K208" s="3" t="s">
        <v>69</v>
      </c>
      <c r="L208" s="3">
        <v>2019</v>
      </c>
      <c r="M208" s="5"/>
      <c r="N208" s="64">
        <f>VLOOKUP(H208,'KODE BARANG 001'!$D$3:$L$115,8,0)</f>
        <v>700000</v>
      </c>
      <c r="O208" s="3" t="s">
        <v>214</v>
      </c>
      <c r="P208" s="14" t="str">
        <f t="shared" si="3"/>
        <v>KR06/GA /PL/BTI /2019-004</v>
      </c>
      <c r="Q208" s="3"/>
    </row>
    <row r="209" spans="2:17" x14ac:dyDescent="0.25">
      <c r="B209" s="14" t="s">
        <v>524</v>
      </c>
      <c r="C209" s="4" t="str">
        <f>VLOOKUP(H209,'KODE BARANG 001'!$D$4:$H$111,5,FALSE)</f>
        <v xml:space="preserve">PERALATAN </v>
      </c>
      <c r="D209" s="3" t="str">
        <f>VLOOKUP(C209,'KODE BARANG 001'!$H$4:$I$115,2,0)</f>
        <v>PL</v>
      </c>
      <c r="E209" s="3" t="str">
        <f>IFERROR(VLOOKUP('ALL '!H209,'KODE BARANG 001'!$D$3:$F$111,3,FALSE),"")</f>
        <v xml:space="preserve">KURSI </v>
      </c>
      <c r="F209" s="4" t="str">
        <f>VLOOKUP(H209,'KODE BARANG 001'!$D$3:E315,2,FALSE)</f>
        <v xml:space="preserve">KURSI STAFF </v>
      </c>
      <c r="G209" s="4" t="str">
        <f>VLOOKUP(H209,'KODE BARANG 001'!$D$4:$G$111,4,FALSE)</f>
        <v>Donati Kursi Kantor DO-591 G BLACK</v>
      </c>
      <c r="H209" s="3" t="s">
        <v>330</v>
      </c>
      <c r="I209" s="14" t="s">
        <v>41</v>
      </c>
      <c r="J209" s="20" t="s">
        <v>1022</v>
      </c>
      <c r="K209" s="3" t="s">
        <v>69</v>
      </c>
      <c r="L209" s="3">
        <v>2019</v>
      </c>
      <c r="M209" s="5"/>
      <c r="N209" s="64">
        <f>VLOOKUP(H209,'KODE BARANG 001'!$D$3:$L$115,8,0)</f>
        <v>700000</v>
      </c>
      <c r="O209" s="3" t="s">
        <v>214</v>
      </c>
      <c r="P209" s="14" t="str">
        <f t="shared" si="3"/>
        <v>KR06/GA /PL/BTI /2019-005</v>
      </c>
      <c r="Q209" s="3"/>
    </row>
    <row r="210" spans="2:17" x14ac:dyDescent="0.25">
      <c r="B210" s="14" t="s">
        <v>525</v>
      </c>
      <c r="C210" s="4" t="str">
        <f>VLOOKUP(H210,'KODE BARANG 001'!$D$4:$H$111,5,FALSE)</f>
        <v xml:space="preserve">PERALATAN </v>
      </c>
      <c r="D210" s="3" t="str">
        <f>VLOOKUP(C210,'KODE BARANG 001'!$H$4:$I$115,2,0)</f>
        <v>PL</v>
      </c>
      <c r="E210" s="3" t="str">
        <f>IFERROR(VLOOKUP('ALL '!H210,'KODE BARANG 001'!$D$3:$F$111,3,FALSE),"")</f>
        <v xml:space="preserve">KURSI </v>
      </c>
      <c r="F210" s="4" t="str">
        <f>VLOOKUP(H210,'KODE BARANG 001'!$D$3:E316,2,FALSE)</f>
        <v xml:space="preserve">KURSI STAFF </v>
      </c>
      <c r="G210" s="4" t="str">
        <f>VLOOKUP(H210,'KODE BARANG 001'!$D$4:$G$111,4,FALSE)</f>
        <v>Donati Kursi Kantor DO-591 G BLACK</v>
      </c>
      <c r="H210" s="3" t="s">
        <v>330</v>
      </c>
      <c r="I210" s="14" t="s">
        <v>42</v>
      </c>
      <c r="J210" s="20" t="s">
        <v>1022</v>
      </c>
      <c r="K210" s="3" t="s">
        <v>69</v>
      </c>
      <c r="L210" s="3">
        <v>2019</v>
      </c>
      <c r="M210" s="5"/>
      <c r="N210" s="64">
        <f>VLOOKUP(H210,'KODE BARANG 001'!$D$3:$L$115,8,0)</f>
        <v>700000</v>
      </c>
      <c r="O210" s="3" t="s">
        <v>214</v>
      </c>
      <c r="P210" s="14" t="str">
        <f t="shared" si="3"/>
        <v>KR06/GA /PL/BTI /2019-006</v>
      </c>
      <c r="Q210" s="3"/>
    </row>
    <row r="211" spans="2:17" x14ac:dyDescent="0.25">
      <c r="B211" s="14" t="s">
        <v>526</v>
      </c>
      <c r="C211" s="4" t="str">
        <f>VLOOKUP(H211,'KODE BARANG 001'!$D$4:$H$111,5,FALSE)</f>
        <v xml:space="preserve">PERLENGKAPAN </v>
      </c>
      <c r="D211" s="3" t="str">
        <f>VLOOKUP(C211,'KODE BARANG 001'!$H$4:$I$115,2,0)</f>
        <v>PK</v>
      </c>
      <c r="E211" s="3" t="str">
        <f>IFERROR(VLOOKUP('ALL '!H211,'KODE BARANG 001'!$D$3:$F$111,3,FALSE),"")</f>
        <v xml:space="preserve">BOX </v>
      </c>
      <c r="F211" s="4" t="str">
        <f>VLOOKUP(H211,'KODE BARANG 001'!$D$3:E317,2,FALSE)</f>
        <v>KOTAK  TISSUE 250'S</v>
      </c>
      <c r="G211" s="4" t="str">
        <f>VLOOKUP(H211,'KODE BARANG 001'!$D$4:$G$111,4,FALSE)</f>
        <v>Kotak Tissue 250's</v>
      </c>
      <c r="H211" s="3" t="s">
        <v>317</v>
      </c>
      <c r="I211" s="14" t="s">
        <v>41</v>
      </c>
      <c r="J211" s="20" t="s">
        <v>1022</v>
      </c>
      <c r="K211" s="3" t="s">
        <v>69</v>
      </c>
      <c r="L211" s="3">
        <v>2021</v>
      </c>
      <c r="M211" s="5"/>
      <c r="N211" s="64">
        <f>VLOOKUP(H211,'KODE BARANG 001'!$D$3:$L$115,8,0)</f>
        <v>35000</v>
      </c>
      <c r="O211" s="3" t="s">
        <v>214</v>
      </c>
      <c r="P211" s="14" t="str">
        <f t="shared" si="3"/>
        <v>BX01/GA /PK/BTI /2021-005</v>
      </c>
      <c r="Q211" s="3"/>
    </row>
    <row r="212" spans="2:17" x14ac:dyDescent="0.25">
      <c r="B212" s="14" t="s">
        <v>527</v>
      </c>
      <c r="C212" s="4" t="str">
        <f>VLOOKUP(H212,'KODE BARANG 001'!$D$4:$H$111,5,FALSE)</f>
        <v xml:space="preserve">PERLENGKAPAN </v>
      </c>
      <c r="D212" s="3" t="str">
        <f>VLOOKUP(C212,'KODE BARANG 001'!$H$4:$I$115,2,0)</f>
        <v>PK</v>
      </c>
      <c r="E212" s="3" t="str">
        <f>IFERROR(VLOOKUP('ALL '!H212,'KODE BARANG 001'!$D$3:$F$111,3,FALSE),"")</f>
        <v xml:space="preserve">JAM </v>
      </c>
      <c r="F212" s="4" t="str">
        <f>VLOOKUP(H212,'KODE BARANG 001'!$D$3:E318,2,FALSE)</f>
        <v xml:space="preserve">JAM DINDING 3 </v>
      </c>
      <c r="G212" s="4" t="str">
        <f>VLOOKUP(H212,'KODE BARANG 001'!$D$4:$G$111,4,FALSE)</f>
        <v>Jam dinding 3</v>
      </c>
      <c r="H212" s="3" t="s">
        <v>324</v>
      </c>
      <c r="I212" s="14" t="s">
        <v>38</v>
      </c>
      <c r="J212" s="20" t="s">
        <v>1022</v>
      </c>
      <c r="K212" s="3" t="s">
        <v>69</v>
      </c>
      <c r="L212" s="3">
        <v>2019</v>
      </c>
      <c r="M212" s="5"/>
      <c r="N212" s="64">
        <f>VLOOKUP(H212,'KODE BARANG 001'!$D$3:$L$115,8,0)</f>
        <v>30000</v>
      </c>
      <c r="O212" s="3" t="s">
        <v>214</v>
      </c>
      <c r="P212" s="14" t="str">
        <f t="shared" si="3"/>
        <v>JM03/GA /PK/BTI /2019-002</v>
      </c>
      <c r="Q212" s="3"/>
    </row>
    <row r="213" spans="2:17" x14ac:dyDescent="0.25">
      <c r="B213" s="14" t="s">
        <v>528</v>
      </c>
      <c r="C213" s="4" t="str">
        <f>VLOOKUP(H213,'KODE BARANG 001'!$D$4:$H$111,5,FALSE)</f>
        <v xml:space="preserve">PERALATAN </v>
      </c>
      <c r="D213" s="3" t="str">
        <f>VLOOKUP(C213,'KODE BARANG 001'!$H$4:$I$115,2,0)</f>
        <v>PL</v>
      </c>
      <c r="E213" s="3" t="str">
        <f>IFERROR(VLOOKUP('ALL '!H215,'KODE BARANG 001'!$D$3:$F$111,3,FALSE),"")</f>
        <v xml:space="preserve">AC </v>
      </c>
      <c r="F213" s="4" t="str">
        <f>VLOOKUP(H213,'KODE BARANG 001'!$D$3:E319,2,FALSE)</f>
        <v xml:space="preserve">AC 2 PK </v>
      </c>
      <c r="G213" s="4" t="str">
        <f>VLOOKUP(H213,'KODE BARANG 001'!$D$4:$G$111,4,FALSE)</f>
        <v xml:space="preserve">Air Conditioner Daikin </v>
      </c>
      <c r="H213" s="3" t="s">
        <v>312</v>
      </c>
      <c r="I213" s="14" t="s">
        <v>44</v>
      </c>
      <c r="J213" s="20" t="s">
        <v>1022</v>
      </c>
      <c r="K213" s="3" t="s">
        <v>69</v>
      </c>
      <c r="L213" s="3">
        <v>2021</v>
      </c>
      <c r="M213" s="5"/>
      <c r="N213" s="64">
        <f>VLOOKUP(H213,'KODE BARANG 001'!$D$3:$L$115,8,0)</f>
        <v>9200000</v>
      </c>
      <c r="O213" s="3" t="s">
        <v>214</v>
      </c>
      <c r="P213" s="14" t="str">
        <f t="shared" si="3"/>
        <v>AC02/GA /PL/BTI /2021-008</v>
      </c>
      <c r="Q213" s="3"/>
    </row>
    <row r="214" spans="2:17" x14ac:dyDescent="0.25">
      <c r="B214" s="14" t="s">
        <v>529</v>
      </c>
      <c r="C214" s="4" t="str">
        <f>VLOOKUP(H214,'KODE BARANG 001'!$D$4:$H$111,5,FALSE)</f>
        <v xml:space="preserve">PERALATAN </v>
      </c>
      <c r="D214" s="3" t="str">
        <f>VLOOKUP(C214,'KODE BARANG 001'!$H$4:$I$115,2,0)</f>
        <v>PL</v>
      </c>
      <c r="E214" s="3" t="str">
        <f>IFERROR(VLOOKUP('ALL '!H214,'KODE BARANG 001'!$D$3:$F$111,3,FALSE),"")</f>
        <v xml:space="preserve">AC </v>
      </c>
      <c r="F214" s="4" t="str">
        <f>VLOOKUP(H214,'KODE BARANG 001'!$D$3:E320,2,FALSE)</f>
        <v xml:space="preserve">AC 2 PK </v>
      </c>
      <c r="G214" s="4" t="str">
        <f>VLOOKUP(H214,'KODE BARANG 001'!$D$4:$G$111,4,FALSE)</f>
        <v xml:space="preserve">Air Conditioner Daikin </v>
      </c>
      <c r="H214" s="3" t="s">
        <v>312</v>
      </c>
      <c r="I214" s="14" t="s">
        <v>45</v>
      </c>
      <c r="J214" s="20" t="s">
        <v>1022</v>
      </c>
      <c r="K214" s="3" t="s">
        <v>69</v>
      </c>
      <c r="L214" s="3">
        <v>2021</v>
      </c>
      <c r="M214" s="5"/>
      <c r="N214" s="64">
        <f>VLOOKUP(H214,'KODE BARANG 001'!$D$3:$L$115,8,0)</f>
        <v>9200000</v>
      </c>
      <c r="O214" s="3" t="s">
        <v>214</v>
      </c>
      <c r="P214" s="14" t="str">
        <f t="shared" si="3"/>
        <v>AC02/GA /PL/BTI /2021-009</v>
      </c>
      <c r="Q214" s="3"/>
    </row>
    <row r="215" spans="2:17" x14ac:dyDescent="0.25">
      <c r="B215" s="14" t="s">
        <v>530</v>
      </c>
      <c r="C215" s="4" t="str">
        <f>VLOOKUP(H215,'KODE BARANG 001'!$D$4:$H$111,5,FALSE)</f>
        <v xml:space="preserve">PERALATAN </v>
      </c>
      <c r="D215" s="3" t="str">
        <f>VLOOKUP(C215,'KODE BARANG 001'!$H$4:$I$115,2,0)</f>
        <v>PL</v>
      </c>
      <c r="E215" s="3" t="s">
        <v>215</v>
      </c>
      <c r="F215" s="4" t="str">
        <f>VLOOKUP(H215,'KODE BARANG 001'!$D$3:E321,2,FALSE)</f>
        <v xml:space="preserve">AC 2 PK </v>
      </c>
      <c r="G215" s="4" t="str">
        <f>VLOOKUP(H215,'KODE BARANG 001'!$D$4:$G$111,4,FALSE)</f>
        <v xml:space="preserve">Air Conditioner Daikin </v>
      </c>
      <c r="H215" s="3" t="s">
        <v>312</v>
      </c>
      <c r="I215" s="14" t="s">
        <v>46</v>
      </c>
      <c r="J215" s="20" t="s">
        <v>1022</v>
      </c>
      <c r="K215" s="3" t="s">
        <v>69</v>
      </c>
      <c r="L215" s="3">
        <v>2021</v>
      </c>
      <c r="M215" s="5"/>
      <c r="N215" s="64">
        <f>VLOOKUP(H215,'KODE BARANG 001'!$D$3:$L$115,8,0)</f>
        <v>9200000</v>
      </c>
      <c r="O215" s="3" t="s">
        <v>214</v>
      </c>
      <c r="P215" s="14" t="str">
        <f t="shared" si="3"/>
        <v>AC02/GA /PL/BTI /2021-010</v>
      </c>
      <c r="Q215" s="3"/>
    </row>
    <row r="216" spans="2:17" x14ac:dyDescent="0.25">
      <c r="B216" s="14" t="s">
        <v>531</v>
      </c>
      <c r="C216" s="4" t="str">
        <f>VLOOKUP(H216,'KODE BARANG 001'!$D$4:$H$111,5,FALSE)</f>
        <v xml:space="preserve">PERALATAN </v>
      </c>
      <c r="D216" s="3" t="str">
        <f>VLOOKUP(C216,'KODE BARANG 001'!$H$4:$I$115,2,0)</f>
        <v>PL</v>
      </c>
      <c r="E216" s="3" t="str">
        <f>IFERROR(VLOOKUP('ALL '!H216,'KODE BARANG 001'!$D$3:$F$111,3,FALSE),"")</f>
        <v xml:space="preserve">AC </v>
      </c>
      <c r="F216" s="4" t="str">
        <f>VLOOKUP(H216,'KODE BARANG 001'!$D$3:E322,2,FALSE)</f>
        <v xml:space="preserve">AC 1 PK </v>
      </c>
      <c r="G216" s="4" t="str">
        <f>VLOOKUP(H216,'KODE BARANG 001'!$D$4:$G$111,4,FALSE)</f>
        <v xml:space="preserve">Air Conditioner Daikin </v>
      </c>
      <c r="H216" s="3" t="s">
        <v>311</v>
      </c>
      <c r="I216" s="14" t="s">
        <v>37</v>
      </c>
      <c r="J216" s="20" t="s">
        <v>1022</v>
      </c>
      <c r="K216" s="3" t="s">
        <v>69</v>
      </c>
      <c r="L216" s="3">
        <v>2019</v>
      </c>
      <c r="M216" s="5"/>
      <c r="N216" s="64">
        <f>VLOOKUP(H216,'KODE BARANG 001'!$D$3:$L$115,8,0)</f>
        <v>6300000</v>
      </c>
      <c r="O216" s="3" t="s">
        <v>214</v>
      </c>
      <c r="P216" s="14" t="str">
        <f t="shared" si="3"/>
        <v>AC01/GA /PL/BTI /2019-001</v>
      </c>
      <c r="Q216" s="3"/>
    </row>
    <row r="217" spans="2:17" x14ac:dyDescent="0.25">
      <c r="B217" s="14" t="s">
        <v>532</v>
      </c>
      <c r="C217" s="35" t="str">
        <f>VLOOKUP(H217,'KODE BARANG 001'!$D$4:$H$111,5,FALSE)</f>
        <v xml:space="preserve">PERALATAN </v>
      </c>
      <c r="D217" s="3" t="str">
        <f>VLOOKUP(C217,'KODE BARANG 001'!$H$4:$I$115,2,0)</f>
        <v>PL</v>
      </c>
      <c r="E217" s="36" t="str">
        <f>IFERROR(VLOOKUP('ALL '!H217,'KODE BARANG 001'!$D$3:$F$111,3,FALSE),"")</f>
        <v xml:space="preserve">KURSI </v>
      </c>
      <c r="F217" s="35" t="str">
        <f>VLOOKUP(H217,'KODE BARANG 001'!$D$3:E323,2,FALSE)</f>
        <v xml:space="preserve">KURSI LIPAT </v>
      </c>
      <c r="G217" s="35" t="str">
        <f>VLOOKUP(H217,'KODE BARANG 001'!$D$4:$G$111,4,FALSE)</f>
        <v>FR-780 Papan Meja Kursi Lipat Sparepart Chitose Futura</v>
      </c>
      <c r="H217" s="36" t="s">
        <v>301</v>
      </c>
      <c r="I217" s="37" t="s">
        <v>38</v>
      </c>
      <c r="J217" s="20" t="s">
        <v>1022</v>
      </c>
      <c r="K217" s="3" t="s">
        <v>69</v>
      </c>
      <c r="L217" s="3">
        <v>2019</v>
      </c>
      <c r="M217" s="39"/>
      <c r="N217" s="64">
        <f>VLOOKUP(H217,'KODE BARANG 001'!$D$3:$L$115,8,0)</f>
        <v>230000</v>
      </c>
      <c r="O217" s="36" t="s">
        <v>214</v>
      </c>
      <c r="P217" s="14" t="str">
        <f t="shared" si="3"/>
        <v>KR13/GA /PL/BTI /2019-002</v>
      </c>
      <c r="Q217" s="36"/>
    </row>
    <row r="218" spans="2:17" x14ac:dyDescent="0.25">
      <c r="B218" s="14" t="s">
        <v>533</v>
      </c>
      <c r="C218" s="4" t="str">
        <f>VLOOKUP(H218,'KODE BARANG 001'!$D$4:$H$111,5,FALSE)</f>
        <v xml:space="preserve">PERALATAN </v>
      </c>
      <c r="D218" s="3" t="str">
        <f>VLOOKUP(C218,'KODE BARANG 001'!$H$4:$I$115,2,0)</f>
        <v>PL</v>
      </c>
      <c r="E218" s="3" t="str">
        <f>IFERROR(VLOOKUP('ALL '!H218,'KODE BARANG 001'!$D$3:$F$111,3,FALSE),"")</f>
        <v xml:space="preserve">KURSI </v>
      </c>
      <c r="F218" s="4" t="str">
        <f>VLOOKUP(H218,'KODE BARANG 001'!$D$3:E324,2,FALSE)</f>
        <v xml:space="preserve">KURSI LIPAT </v>
      </c>
      <c r="G218" s="4" t="str">
        <f>VLOOKUP(H218,'KODE BARANG 001'!$D$4:$G$111,4,FALSE)</f>
        <v>FR-780 Papan Meja Kursi Lipat Sparepart Chitose Futura</v>
      </c>
      <c r="H218" s="3" t="s">
        <v>301</v>
      </c>
      <c r="I218" s="14" t="s">
        <v>39</v>
      </c>
      <c r="J218" s="20" t="s">
        <v>1022</v>
      </c>
      <c r="K218" s="3" t="s">
        <v>69</v>
      </c>
      <c r="L218" s="3">
        <v>2019</v>
      </c>
      <c r="M218" s="5"/>
      <c r="N218" s="64">
        <f>VLOOKUP(H218,'KODE BARANG 001'!$D$3:$L$115,8,0)</f>
        <v>230000</v>
      </c>
      <c r="O218" s="3" t="s">
        <v>214</v>
      </c>
      <c r="P218" s="14" t="str">
        <f t="shared" si="3"/>
        <v>KR13/GA /PL/BTI /2019-003</v>
      </c>
      <c r="Q218" s="3"/>
    </row>
    <row r="219" spans="2:17" x14ac:dyDescent="0.25">
      <c r="B219" s="14" t="s">
        <v>534</v>
      </c>
      <c r="C219" s="4" t="str">
        <f>VLOOKUP(H219,'KODE BARANG 001'!$D$4:$H$111,5,FALSE)</f>
        <v xml:space="preserve">PERALATAN </v>
      </c>
      <c r="D219" s="3" t="str">
        <f>VLOOKUP(C219,'KODE BARANG 001'!$H$4:$I$115,2,0)</f>
        <v>PL</v>
      </c>
      <c r="E219" s="3" t="str">
        <f>IFERROR(VLOOKUP('ALL '!H219,'KODE BARANG 001'!$D$3:$F$111,3,FALSE),"")</f>
        <v xml:space="preserve">KURSI </v>
      </c>
      <c r="F219" s="4" t="str">
        <f>VLOOKUP(H219,'KODE BARANG 001'!$D$3:E325,2,FALSE)</f>
        <v xml:space="preserve">KURSI LIPAT </v>
      </c>
      <c r="G219" s="4" t="str">
        <f>VLOOKUP(H219,'KODE BARANG 001'!$D$4:$G$111,4,FALSE)</f>
        <v>FR-780 Papan Meja Kursi Lipat Sparepart Chitose Futura</v>
      </c>
      <c r="H219" s="3" t="s">
        <v>301</v>
      </c>
      <c r="I219" s="14" t="s">
        <v>40</v>
      </c>
      <c r="J219" s="20" t="s">
        <v>1022</v>
      </c>
      <c r="K219" s="3" t="s">
        <v>69</v>
      </c>
      <c r="L219" s="3">
        <v>2019</v>
      </c>
      <c r="M219" s="5"/>
      <c r="N219" s="64">
        <f>VLOOKUP(H219,'KODE BARANG 001'!$D$3:$L$115,8,0)</f>
        <v>230000</v>
      </c>
      <c r="O219" s="3" t="s">
        <v>214</v>
      </c>
      <c r="P219" s="14" t="str">
        <f t="shared" si="3"/>
        <v>KR13/GA /PL/BTI /2019-004</v>
      </c>
      <c r="Q219" s="3"/>
    </row>
    <row r="220" spans="2:17" x14ac:dyDescent="0.25">
      <c r="B220" s="14" t="s">
        <v>535</v>
      </c>
      <c r="C220" s="4" t="str">
        <f>VLOOKUP(H220,'KODE BARANG 001'!$D$4:$H$111,5,FALSE)</f>
        <v xml:space="preserve">PERALATAN </v>
      </c>
      <c r="D220" s="3" t="str">
        <f>VLOOKUP(C220,'KODE BARANG 001'!$H$4:$I$115,2,0)</f>
        <v>PL</v>
      </c>
      <c r="E220" s="3" t="str">
        <f>IFERROR(VLOOKUP('ALL '!H220,'KODE BARANG 001'!$D$3:$F$111,3,FALSE),"")</f>
        <v xml:space="preserve">KURSI </v>
      </c>
      <c r="F220" s="4" t="str">
        <f>VLOOKUP(H220,'KODE BARANG 001'!$D$3:E326,2,FALSE)</f>
        <v xml:space="preserve">KURSI LIPAT </v>
      </c>
      <c r="G220" s="4" t="str">
        <f>VLOOKUP(H220,'KODE BARANG 001'!$D$4:$G$111,4,FALSE)</f>
        <v>FR-780 Papan Meja Kursi Lipat Sparepart Chitose Futura</v>
      </c>
      <c r="H220" s="3" t="s">
        <v>301</v>
      </c>
      <c r="I220" s="14" t="s">
        <v>41</v>
      </c>
      <c r="J220" s="20" t="s">
        <v>1022</v>
      </c>
      <c r="K220" s="3" t="s">
        <v>69</v>
      </c>
      <c r="L220" s="3">
        <v>2019</v>
      </c>
      <c r="M220" s="5"/>
      <c r="N220" s="64">
        <f>VLOOKUP(H220,'KODE BARANG 001'!$D$3:$L$115,8,0)</f>
        <v>230000</v>
      </c>
      <c r="O220" s="3" t="s">
        <v>214</v>
      </c>
      <c r="P220" s="14" t="str">
        <f t="shared" si="3"/>
        <v>KR13/GA /PL/BTI /2019-005</v>
      </c>
      <c r="Q220" s="3"/>
    </row>
    <row r="221" spans="2:17" x14ac:dyDescent="0.25">
      <c r="B221" s="14" t="s">
        <v>536</v>
      </c>
      <c r="C221" s="4" t="str">
        <f>VLOOKUP(H221,'KODE BARANG 001'!$D$4:$H$111,5,FALSE)</f>
        <v xml:space="preserve">PERALATAN </v>
      </c>
      <c r="D221" s="3" t="str">
        <f>VLOOKUP(C221,'KODE BARANG 001'!$H$4:$I$115,2,0)</f>
        <v>PL</v>
      </c>
      <c r="E221" s="3" t="str">
        <f>IFERROR(VLOOKUP('ALL '!H221,'KODE BARANG 001'!$D$3:$F$111,3,FALSE),"")</f>
        <v xml:space="preserve">KURSI </v>
      </c>
      <c r="F221" s="4" t="str">
        <f>VLOOKUP(H221,'KODE BARANG 001'!$D$3:E327,2,FALSE)</f>
        <v xml:space="preserve">KURSI LIPAT </v>
      </c>
      <c r="G221" s="4" t="str">
        <f>VLOOKUP(H221,'KODE BARANG 001'!$D$4:$G$111,4,FALSE)</f>
        <v>FR-780 Papan Meja Kursi Lipat Sparepart Chitose Futura</v>
      </c>
      <c r="H221" s="3" t="s">
        <v>301</v>
      </c>
      <c r="I221" s="14" t="s">
        <v>42</v>
      </c>
      <c r="J221" s="20" t="s">
        <v>1022</v>
      </c>
      <c r="K221" s="3" t="s">
        <v>69</v>
      </c>
      <c r="L221" s="3">
        <v>2019</v>
      </c>
      <c r="M221" s="5"/>
      <c r="N221" s="64">
        <f>VLOOKUP(H221,'KODE BARANG 001'!$D$3:$L$115,8,0)</f>
        <v>230000</v>
      </c>
      <c r="O221" s="3" t="s">
        <v>214</v>
      </c>
      <c r="P221" s="14" t="str">
        <f t="shared" si="3"/>
        <v>KR13/GA /PL/BTI /2019-006</v>
      </c>
      <c r="Q221" s="3"/>
    </row>
    <row r="222" spans="2:17" x14ac:dyDescent="0.25">
      <c r="B222" s="14" t="s">
        <v>537</v>
      </c>
      <c r="C222" s="4" t="str">
        <f>VLOOKUP(H222,'KODE BARANG 001'!$D$4:$H$111,5,FALSE)</f>
        <v xml:space="preserve">PERALATAN </v>
      </c>
      <c r="D222" s="3" t="str">
        <f>VLOOKUP(C222,'KODE BARANG 001'!$H$4:$I$115,2,0)</f>
        <v>PL</v>
      </c>
      <c r="E222" s="3" t="str">
        <f>IFERROR(VLOOKUP('ALL '!H222,'KODE BARANG 001'!$D$3:$F$111,3,FALSE),"")</f>
        <v xml:space="preserve">KURSI </v>
      </c>
      <c r="F222" s="4" t="str">
        <f>VLOOKUP(H222,'KODE BARANG 001'!$D$3:E328,2,FALSE)</f>
        <v xml:space="preserve">KURSI LIPAT </v>
      </c>
      <c r="G222" s="4" t="str">
        <f>VLOOKUP(H222,'KODE BARANG 001'!$D$4:$G$111,4,FALSE)</f>
        <v>FR-780 Papan Meja Kursi Lipat Sparepart Chitose Futura</v>
      </c>
      <c r="H222" s="3" t="s">
        <v>301</v>
      </c>
      <c r="I222" s="14" t="s">
        <v>43</v>
      </c>
      <c r="J222" s="20" t="s">
        <v>1022</v>
      </c>
      <c r="K222" s="3" t="s">
        <v>69</v>
      </c>
      <c r="L222" s="3">
        <v>2019</v>
      </c>
      <c r="M222" s="5"/>
      <c r="N222" s="64">
        <f>VLOOKUP(H222,'KODE BARANG 001'!$D$3:$L$115,8,0)</f>
        <v>230000</v>
      </c>
      <c r="O222" s="3" t="s">
        <v>214</v>
      </c>
      <c r="P222" s="14" t="str">
        <f t="shared" si="3"/>
        <v>KR13/GA /PL/BTI /2019-007</v>
      </c>
      <c r="Q222" s="3"/>
    </row>
    <row r="223" spans="2:17" x14ac:dyDescent="0.25">
      <c r="B223" s="14" t="s">
        <v>538</v>
      </c>
      <c r="C223" s="4" t="str">
        <f>VLOOKUP(H223,'KODE BARANG 001'!$D$4:$H$111,5,FALSE)</f>
        <v xml:space="preserve">PERLENGKAPAN </v>
      </c>
      <c r="D223" s="3" t="str">
        <f>VLOOKUP(C223,'KODE BARANG 001'!$H$4:$I$115,2,0)</f>
        <v>PK</v>
      </c>
      <c r="E223" s="3" t="str">
        <f>IFERROR(VLOOKUP('ALL '!H223,'KODE BARANG 001'!$D$3:$F$111,3,FALSE),"")</f>
        <v xml:space="preserve">MEJA </v>
      </c>
      <c r="F223" s="4" t="str">
        <f>VLOOKUP(H223,'KODE BARANG 001'!$D$3:E329,2,FALSE)</f>
        <v xml:space="preserve">MEJA KECIL </v>
      </c>
      <c r="G223" s="4" t="str">
        <f>VLOOKUP(H223,'KODE BARANG 001'!$D$4:$G$111,4,FALSE)</f>
        <v xml:space="preserve">Meja Kecil </v>
      </c>
      <c r="H223" s="3" t="s">
        <v>440</v>
      </c>
      <c r="I223" s="14" t="s">
        <v>38</v>
      </c>
      <c r="J223" s="20" t="s">
        <v>441</v>
      </c>
      <c r="K223" s="3" t="s">
        <v>69</v>
      </c>
      <c r="L223" s="3">
        <v>2019</v>
      </c>
      <c r="M223" s="5"/>
      <c r="N223" s="64">
        <f>VLOOKUP(H223,'KODE BARANG 001'!$D$3:$L$115,8,0)</f>
        <v>650000</v>
      </c>
      <c r="O223" s="3" t="s">
        <v>214</v>
      </c>
      <c r="P223" s="14" t="str">
        <f t="shared" si="3"/>
        <v>MJ16/GA /PK/BTI /2019-002</v>
      </c>
      <c r="Q223" s="3"/>
    </row>
    <row r="224" spans="2:17" x14ac:dyDescent="0.25">
      <c r="B224" s="14" t="s">
        <v>539</v>
      </c>
      <c r="C224" s="4" t="str">
        <f>VLOOKUP(H224,'KODE BARANG 001'!$D$4:$H$111,5,FALSE)</f>
        <v xml:space="preserve">PERALATAN </v>
      </c>
      <c r="D224" s="3" t="str">
        <f>VLOOKUP(C224,'KODE BARANG 001'!$H$4:$I$115,2,0)</f>
        <v>PL</v>
      </c>
      <c r="E224" s="3" t="str">
        <f>IFERROR(VLOOKUP('ALL '!H224,'KODE BARANG 001'!$D$3:$F$111,3,FALSE),"")</f>
        <v>MEJA</v>
      </c>
      <c r="F224" s="4" t="str">
        <f>VLOOKUP(H224,'KODE BARANG 001'!$D$3:E330,2,FALSE)</f>
        <v>MEJA STAFF 1</v>
      </c>
      <c r="G224" s="4" t="str">
        <f>VLOOKUP(H224,'KODE BARANG 001'!$D$4:$G$111,4,FALSE)</f>
        <v>Donati Winch desk 120 x 60 cm Beech+ Alu</v>
      </c>
      <c r="H224" s="3" t="s">
        <v>350</v>
      </c>
      <c r="I224" s="14" t="s">
        <v>43</v>
      </c>
      <c r="J224" s="20" t="s">
        <v>441</v>
      </c>
      <c r="K224" s="3" t="s">
        <v>69</v>
      </c>
      <c r="L224" s="3">
        <v>2019</v>
      </c>
      <c r="M224" s="5"/>
      <c r="N224" s="64">
        <f>VLOOKUP(H224,'KODE BARANG 001'!$D$3:$L$115,8,0)</f>
        <v>1500000</v>
      </c>
      <c r="O224" s="3" t="s">
        <v>214</v>
      </c>
      <c r="P224" s="14" t="str">
        <f t="shared" si="3"/>
        <v>MJ01/GA /PL/BTI /2019-007</v>
      </c>
      <c r="Q224" s="3"/>
    </row>
    <row r="225" spans="2:17" x14ac:dyDescent="0.25">
      <c r="B225" s="14" t="s">
        <v>540</v>
      </c>
      <c r="C225" s="4" t="str">
        <f>VLOOKUP(H225,'KODE BARANG 001'!$D$4:$H$111,5,FALSE)</f>
        <v xml:space="preserve">PERALATAN </v>
      </c>
      <c r="D225" s="3" t="str">
        <f>VLOOKUP(C225,'KODE BARANG 001'!$H$4:$I$115,2,0)</f>
        <v>PL</v>
      </c>
      <c r="E225" s="3" t="str">
        <f>IFERROR(VLOOKUP('ALL '!H225,'KODE BARANG 001'!$D$3:$F$111,3,FALSE),"")</f>
        <v xml:space="preserve">LEMARI </v>
      </c>
      <c r="F225" s="4" t="str">
        <f>VLOOKUP(H225,'KODE BARANG 001'!$D$3:E331,2,FALSE)</f>
        <v>LEMARI FILE 1</v>
      </c>
      <c r="G225" s="4" t="str">
        <f>VLOOKUP(H225,'KODE BARANG 001'!$D$4:$G$111,4,FALSE)</f>
        <v>Donati Lemari Arsip Charlotte D O C. 43 L Uk 80x40x86cm MAPLE</v>
      </c>
      <c r="H225" s="3" t="s">
        <v>302</v>
      </c>
      <c r="I225" s="14" t="s">
        <v>40</v>
      </c>
      <c r="J225" s="20" t="s">
        <v>441</v>
      </c>
      <c r="K225" s="3" t="s">
        <v>69</v>
      </c>
      <c r="L225" s="3">
        <v>2019</v>
      </c>
      <c r="M225" s="5"/>
      <c r="N225" s="64">
        <f>VLOOKUP(H225,'KODE BARANG 001'!$D$3:$L$115,8,0)</f>
        <v>2750000</v>
      </c>
      <c r="O225" s="3" t="s">
        <v>214</v>
      </c>
      <c r="P225" s="14" t="str">
        <f t="shared" si="3"/>
        <v>LM10/GA /PL/BTI /2019-004</v>
      </c>
      <c r="Q225" s="3"/>
    </row>
    <row r="226" spans="2:17" x14ac:dyDescent="0.25">
      <c r="B226" s="14" t="s">
        <v>541</v>
      </c>
      <c r="C226" s="4" t="str">
        <f>VLOOKUP(H226,'KODE BARANG 001'!$D$4:$H$111,5,FALSE)</f>
        <v xml:space="preserve">PERALATAN </v>
      </c>
      <c r="D226" s="3" t="str">
        <f>VLOOKUP(C226,'KODE BARANG 001'!$H$4:$I$115,2,0)</f>
        <v>PL</v>
      </c>
      <c r="E226" s="3" t="str">
        <f>IFERROR(VLOOKUP('ALL '!H226,'KODE BARANG 001'!$D$3:$F$111,3,FALSE),"")</f>
        <v xml:space="preserve">LEMARI </v>
      </c>
      <c r="F226" s="4" t="str">
        <f>VLOOKUP(H226,'KODE BARANG 001'!$D$3:E332,2,FALSE)</f>
        <v>LEMARI FILE 1</v>
      </c>
      <c r="G226" s="4" t="str">
        <f>VLOOKUP(H226,'KODE BARANG 001'!$D$4:$G$111,4,FALSE)</f>
        <v>Donati Lemari Arsip Charlotte D O C. 43 L Uk 80x40x86cm MAPLE</v>
      </c>
      <c r="H226" s="3" t="s">
        <v>302</v>
      </c>
      <c r="I226" s="14" t="s">
        <v>41</v>
      </c>
      <c r="J226" s="20" t="s">
        <v>441</v>
      </c>
      <c r="K226" s="3" t="s">
        <v>69</v>
      </c>
      <c r="L226" s="3">
        <v>2019</v>
      </c>
      <c r="M226" s="5"/>
      <c r="N226" s="64">
        <f>VLOOKUP(H226,'KODE BARANG 001'!$D$3:$L$115,8,0)</f>
        <v>2750000</v>
      </c>
      <c r="O226" s="3" t="s">
        <v>214</v>
      </c>
      <c r="P226" s="14" t="str">
        <f t="shared" si="3"/>
        <v>LM10/GA /PL/BTI /2019-005</v>
      </c>
      <c r="Q226" s="3"/>
    </row>
    <row r="227" spans="2:17" x14ac:dyDescent="0.25">
      <c r="B227" s="14" t="s">
        <v>542</v>
      </c>
      <c r="C227" s="4" t="str">
        <f>VLOOKUP(H227,'KODE BARANG 001'!$D$4:$H$111,5,FALSE)</f>
        <v xml:space="preserve">PERLENGKAPAN </v>
      </c>
      <c r="D227" s="3" t="str">
        <f>VLOOKUP(C227,'KODE BARANG 001'!$H$4:$I$115,2,0)</f>
        <v>PK</v>
      </c>
      <c r="E227" s="3" t="str">
        <f>IFERROR(VLOOKUP('ALL '!H227,'KODE BARANG 001'!$D$3:$F$111,3,FALSE),"")</f>
        <v xml:space="preserve">JAM </v>
      </c>
      <c r="F227" s="4" t="str">
        <f>VLOOKUP(H227,'KODE BARANG 001'!$D$3:E333,2,FALSE)</f>
        <v xml:space="preserve">JAM DINDING 3 </v>
      </c>
      <c r="G227" s="4" t="str">
        <f>VLOOKUP(H227,'KODE BARANG 001'!$D$4:$G$111,4,FALSE)</f>
        <v>Jam dinding 3</v>
      </c>
      <c r="H227" s="3" t="s">
        <v>324</v>
      </c>
      <c r="I227" s="14" t="s">
        <v>39</v>
      </c>
      <c r="J227" s="20" t="s">
        <v>441</v>
      </c>
      <c r="K227" s="3" t="s">
        <v>69</v>
      </c>
      <c r="L227" s="3">
        <v>2019</v>
      </c>
      <c r="M227" s="5"/>
      <c r="N227" s="64">
        <f>VLOOKUP(H227,'KODE BARANG 001'!$D$3:$L$115,8,0)</f>
        <v>30000</v>
      </c>
      <c r="O227" s="3" t="s">
        <v>214</v>
      </c>
      <c r="P227" s="14" t="str">
        <f t="shared" si="3"/>
        <v>JM03/GA /PK/BTI /2019-003</v>
      </c>
      <c r="Q227" s="3"/>
    </row>
    <row r="228" spans="2:17" x14ac:dyDescent="0.25">
      <c r="B228" s="14" t="s">
        <v>543</v>
      </c>
      <c r="C228" s="4" t="str">
        <f>VLOOKUP(H228,'KODE BARANG 001'!$D$4:$H$111,5,FALSE)</f>
        <v xml:space="preserve">PERALATAN </v>
      </c>
      <c r="D228" s="3" t="str">
        <f>VLOOKUP(C228,'KODE BARANG 001'!$H$4:$I$115,2,0)</f>
        <v>PL</v>
      </c>
      <c r="E228" s="3" t="str">
        <f>IFERROR(VLOOKUP('ALL '!H228,'KODE BARANG 001'!$D$3:$F$111,3,FALSE),"")</f>
        <v xml:space="preserve">AC </v>
      </c>
      <c r="F228" s="4" t="str">
        <f>VLOOKUP(H228,'KODE BARANG 001'!$D$3:E334,2,FALSE)</f>
        <v xml:space="preserve">AC 2 PK </v>
      </c>
      <c r="G228" s="4" t="str">
        <f>VLOOKUP(H228,'KODE BARANG 001'!$D$4:$G$111,4,FALSE)</f>
        <v xml:space="preserve">Air Conditioner Daikin </v>
      </c>
      <c r="H228" s="3" t="s">
        <v>312</v>
      </c>
      <c r="I228" s="14" t="s">
        <v>47</v>
      </c>
      <c r="J228" s="20" t="s">
        <v>441</v>
      </c>
      <c r="K228" s="3" t="s">
        <v>69</v>
      </c>
      <c r="L228" s="3">
        <v>2021</v>
      </c>
      <c r="M228" s="5"/>
      <c r="N228" s="64">
        <f>VLOOKUP(H228,'KODE BARANG 001'!$D$3:$L$115,8,0)</f>
        <v>9200000</v>
      </c>
      <c r="O228" s="3" t="s">
        <v>214</v>
      </c>
      <c r="P228" s="14" t="str">
        <f t="shared" si="3"/>
        <v>AC02/GA /PL/BTI /2021-011</v>
      </c>
      <c r="Q228" s="3"/>
    </row>
    <row r="229" spans="2:17" x14ac:dyDescent="0.25">
      <c r="B229" s="14" t="s">
        <v>544</v>
      </c>
      <c r="C229" s="35" t="str">
        <f>VLOOKUP(H229,'KODE BARANG 001'!$D$4:$H$111,5,FALSE)</f>
        <v xml:space="preserve">PERALATAN </v>
      </c>
      <c r="D229" s="3" t="str">
        <f>VLOOKUP(C229,'KODE BARANG 001'!$H$4:$I$115,2,0)</f>
        <v>PL</v>
      </c>
      <c r="E229" s="36" t="str">
        <f>IFERROR(VLOOKUP('ALL '!H229,'KODE BARANG 001'!$D$3:$F$111,3,FALSE),"")</f>
        <v xml:space="preserve">KURSI </v>
      </c>
      <c r="F229" s="35" t="str">
        <f>VLOOKUP(H229,'KODE BARANG 001'!$D$3:E335,2,FALSE)</f>
        <v xml:space="preserve">KURSI STAFF </v>
      </c>
      <c r="G229" s="35" t="str">
        <f>VLOOKUP(H229,'KODE BARANG 001'!$D$4:$G$111,4,FALSE)</f>
        <v>Donati Office Chair DO-126 Series Fabric 24</v>
      </c>
      <c r="H229" s="36" t="s">
        <v>325</v>
      </c>
      <c r="I229" s="37" t="s">
        <v>37</v>
      </c>
      <c r="J229" s="38" t="s">
        <v>441</v>
      </c>
      <c r="K229" s="3" t="s">
        <v>69</v>
      </c>
      <c r="L229" s="3">
        <v>2019</v>
      </c>
      <c r="M229" s="39"/>
      <c r="N229" s="64">
        <f>VLOOKUP(H229,'KODE BARANG 001'!$D$3:$L$115,8,0)</f>
        <v>650000</v>
      </c>
      <c r="O229" s="36" t="s">
        <v>214</v>
      </c>
      <c r="P229" s="14" t="str">
        <f t="shared" si="3"/>
        <v>KR01/GA /PL/BTI /2019-001</v>
      </c>
      <c r="Q229" s="36"/>
    </row>
    <row r="230" spans="2:17" x14ac:dyDescent="0.25">
      <c r="B230" s="14" t="s">
        <v>545</v>
      </c>
      <c r="C230" s="4" t="str">
        <f>VLOOKUP(H230,'KODE BARANG 001'!$D$4:$H$111,5,FALSE)</f>
        <v xml:space="preserve">PERALATAN </v>
      </c>
      <c r="D230" s="3" t="str">
        <f>VLOOKUP(C230,'KODE BARANG 001'!$H$4:$I$115,2,0)</f>
        <v>PL</v>
      </c>
      <c r="E230" s="3" t="str">
        <f>IFERROR(VLOOKUP('ALL '!H230,'KODE BARANG 001'!$D$3:$F$111,3,FALSE),"")</f>
        <v xml:space="preserve">KURSI </v>
      </c>
      <c r="F230" s="4" t="str">
        <f>VLOOKUP(H230,'KODE BARANG 001'!$D$3:E336,2,FALSE)</f>
        <v xml:space="preserve">KURSI STAFF </v>
      </c>
      <c r="G230" s="4" t="str">
        <f>VLOOKUP(H230,'KODE BARANG 001'!$D$4:$G$111,4,FALSE)</f>
        <v>Kursi Isabel 300TT - Hitam</v>
      </c>
      <c r="H230" s="3" t="s">
        <v>333</v>
      </c>
      <c r="I230" s="14" t="s">
        <v>43</v>
      </c>
      <c r="J230" s="20" t="s">
        <v>441</v>
      </c>
      <c r="K230" s="3" t="s">
        <v>69</v>
      </c>
      <c r="L230" s="3">
        <v>2019</v>
      </c>
      <c r="M230" s="5"/>
      <c r="N230" s="64">
        <f>VLOOKUP(H230,'KODE BARANG 001'!$D$3:$L$115,8,0)</f>
        <v>320000</v>
      </c>
      <c r="O230" s="3" t="s">
        <v>214</v>
      </c>
      <c r="P230" s="14" t="str">
        <f t="shared" si="3"/>
        <v>KR09/GA /PL/BTI /2019-007</v>
      </c>
      <c r="Q230" s="3"/>
    </row>
    <row r="231" spans="2:17" x14ac:dyDescent="0.25">
      <c r="B231" s="14" t="s">
        <v>546</v>
      </c>
      <c r="C231" s="4" t="str">
        <f>VLOOKUP(H231,'KODE BARANG 001'!$D$4:$H$111,5,FALSE)</f>
        <v xml:space="preserve">PERALATAN </v>
      </c>
      <c r="D231" s="3" t="str">
        <f>VLOOKUP(C231,'KODE BARANG 001'!$H$4:$I$115,2,0)</f>
        <v>PL</v>
      </c>
      <c r="E231" s="3" t="str">
        <f>IFERROR(VLOOKUP('ALL '!H231,'KODE BARANG 001'!$D$3:$F$111,3,FALSE),"")</f>
        <v xml:space="preserve">KURSI </v>
      </c>
      <c r="F231" s="4" t="str">
        <f>VLOOKUP(H231,'KODE BARANG 001'!$D$3:E337,2,FALSE)</f>
        <v xml:space="preserve">KURSI LIPAT </v>
      </c>
      <c r="G231" s="4" t="str">
        <f>VLOOKUP(H231,'KODE BARANG 001'!$D$4:$G$111,4,FALSE)</f>
        <v>FR-780 Papan Meja Kursi Lipat Sparepart Chitose Futura</v>
      </c>
      <c r="H231" s="3" t="s">
        <v>301</v>
      </c>
      <c r="I231" s="14" t="s">
        <v>44</v>
      </c>
      <c r="J231" s="20" t="s">
        <v>441</v>
      </c>
      <c r="K231" s="3" t="s">
        <v>69</v>
      </c>
      <c r="L231" s="3">
        <v>2019</v>
      </c>
      <c r="M231" s="5"/>
      <c r="N231" s="64">
        <f>VLOOKUP(H231,'KODE BARANG 001'!$D$3:$L$115,8,0)</f>
        <v>230000</v>
      </c>
      <c r="O231" s="3" t="s">
        <v>214</v>
      </c>
      <c r="P231" s="14" t="str">
        <f t="shared" si="3"/>
        <v>KR13/GA /PL/BTI /2019-008</v>
      </c>
      <c r="Q231" s="3"/>
    </row>
    <row r="232" spans="2:17" x14ac:dyDescent="0.25">
      <c r="B232" s="14" t="s">
        <v>547</v>
      </c>
      <c r="C232" s="4" t="str">
        <f>VLOOKUP(H232,'KODE BARANG 001'!$D$4:$H$111,5,FALSE)</f>
        <v xml:space="preserve">PERALATAN </v>
      </c>
      <c r="D232" s="3" t="str">
        <f>VLOOKUP(C232,'KODE BARANG 001'!$H$4:$I$115,2,0)</f>
        <v>PL</v>
      </c>
      <c r="E232" s="3" t="str">
        <f>IFERROR(VLOOKUP('ALL '!H232,'KODE BARANG 001'!$D$3:$F$111,3,FALSE),"")</f>
        <v xml:space="preserve">KURSI </v>
      </c>
      <c r="F232" s="4" t="str">
        <f>VLOOKUP(H232,'KODE BARANG 001'!$D$3:E338,2,FALSE)</f>
        <v xml:space="preserve">KURSI LIPAT </v>
      </c>
      <c r="G232" s="4" t="str">
        <f>VLOOKUP(H232,'KODE BARANG 001'!$D$4:$G$111,4,FALSE)</f>
        <v>FR-780 Papan Meja Kursi Lipat Sparepart Chitose Futura</v>
      </c>
      <c r="H232" s="3" t="s">
        <v>301</v>
      </c>
      <c r="I232" s="14" t="s">
        <v>45</v>
      </c>
      <c r="J232" s="20" t="s">
        <v>441</v>
      </c>
      <c r="K232" s="3" t="s">
        <v>69</v>
      </c>
      <c r="L232" s="3">
        <v>2020</v>
      </c>
      <c r="M232" s="5"/>
      <c r="N232" s="64">
        <f>VLOOKUP(H232,'KODE BARANG 001'!$D$3:$L$115,8,0)</f>
        <v>230000</v>
      </c>
      <c r="O232" s="3" t="s">
        <v>214</v>
      </c>
      <c r="P232" s="14" t="str">
        <f t="shared" si="3"/>
        <v>KR13/GA /PL/BTI /2020-009</v>
      </c>
      <c r="Q232" s="3"/>
    </row>
    <row r="233" spans="2:17" x14ac:dyDescent="0.25">
      <c r="B233" s="14" t="s">
        <v>548</v>
      </c>
      <c r="C233" s="4" t="str">
        <f>VLOOKUP(H233,'KODE BARANG 001'!$D$4:$H$111,5,FALSE)</f>
        <v xml:space="preserve">PERALATAN </v>
      </c>
      <c r="D233" s="3" t="str">
        <f>VLOOKUP(C233,'KODE BARANG 001'!$H$4:$I$115,2,0)</f>
        <v>PL</v>
      </c>
      <c r="E233" s="3" t="str">
        <f>IFERROR(VLOOKUP('ALL '!H233,'KODE BARANG 001'!$D$3:$F$111,3,FALSE),"")</f>
        <v xml:space="preserve">KURSI </v>
      </c>
      <c r="F233" s="4" t="str">
        <f>VLOOKUP(H233,'KODE BARANG 001'!$D$3:E339,2,FALSE)</f>
        <v xml:space="preserve">KURSI LIPAT </v>
      </c>
      <c r="G233" s="4" t="str">
        <f>VLOOKUP(H233,'KODE BARANG 001'!$D$4:$G$111,4,FALSE)</f>
        <v>FR-780 Papan Meja Kursi Lipat Sparepart Chitose Futura</v>
      </c>
      <c r="H233" s="3" t="s">
        <v>301</v>
      </c>
      <c r="I233" s="14" t="s">
        <v>46</v>
      </c>
      <c r="J233" s="20" t="s">
        <v>441</v>
      </c>
      <c r="K233" s="3" t="s">
        <v>69</v>
      </c>
      <c r="L233" s="3">
        <v>2020</v>
      </c>
      <c r="M233" s="5"/>
      <c r="N233" s="64">
        <f>VLOOKUP(H233,'KODE BARANG 001'!$D$3:$L$115,8,0)</f>
        <v>230000</v>
      </c>
      <c r="O233" s="3" t="s">
        <v>214</v>
      </c>
      <c r="P233" s="14" t="str">
        <f t="shared" si="3"/>
        <v>KR13/GA /PL/BTI /2020-010</v>
      </c>
      <c r="Q233" s="3"/>
    </row>
    <row r="234" spans="2:17" x14ac:dyDescent="0.25">
      <c r="B234" s="14" t="s">
        <v>549</v>
      </c>
      <c r="C234" s="4" t="str">
        <f>VLOOKUP(H234,'KODE BARANG 001'!$D$4:$H$111,5,FALSE)</f>
        <v xml:space="preserve">PERALATAN </v>
      </c>
      <c r="D234" s="3" t="str">
        <f>VLOOKUP(C234,'KODE BARANG 001'!$H$4:$I$115,2,0)</f>
        <v>PL</v>
      </c>
      <c r="E234" s="3" t="str">
        <f>IFERROR(VLOOKUP('ALL '!H234,'KODE BARANG 001'!$D$3:$F$111,3,FALSE),"")</f>
        <v xml:space="preserve">KURSI </v>
      </c>
      <c r="F234" s="4" t="str">
        <f>VLOOKUP(H234,'KODE BARANG 001'!$D$3:E340,2,FALSE)</f>
        <v xml:space="preserve">KURSI LIPAT </v>
      </c>
      <c r="G234" s="4" t="str">
        <f>VLOOKUP(H234,'KODE BARANG 001'!$D$4:$G$111,4,FALSE)</f>
        <v>FR-780 Papan Meja Kursi Lipat Sparepart Chitose Futura</v>
      </c>
      <c r="H234" s="3" t="s">
        <v>301</v>
      </c>
      <c r="I234" s="14" t="s">
        <v>47</v>
      </c>
      <c r="J234" s="20" t="s">
        <v>441</v>
      </c>
      <c r="K234" s="3" t="s">
        <v>69</v>
      </c>
      <c r="L234" s="3">
        <v>2020</v>
      </c>
      <c r="M234" s="5"/>
      <c r="N234" s="64">
        <f>VLOOKUP(H234,'KODE BARANG 001'!$D$3:$L$115,8,0)</f>
        <v>230000</v>
      </c>
      <c r="O234" s="3" t="s">
        <v>214</v>
      </c>
      <c r="P234" s="14" t="str">
        <f t="shared" si="3"/>
        <v>KR13/GA /PL/BTI /2020-011</v>
      </c>
      <c r="Q234" s="3"/>
    </row>
    <row r="235" spans="2:17" x14ac:dyDescent="0.25">
      <c r="B235" s="14" t="s">
        <v>550</v>
      </c>
      <c r="C235" s="4" t="str">
        <f>VLOOKUP(H235,'KODE BARANG 001'!$D$4:$H$111,5,FALSE)</f>
        <v xml:space="preserve">PERALATAN </v>
      </c>
      <c r="D235" s="3" t="str">
        <f>VLOOKUP(C235,'KODE BARANG 001'!$H$4:$I$115,2,0)</f>
        <v>PL</v>
      </c>
      <c r="E235" s="3" t="str">
        <f>IFERROR(VLOOKUP('ALL '!H235,'KODE BARANG 001'!$D$3:$F$111,3,FALSE),"")</f>
        <v xml:space="preserve">KURSI </v>
      </c>
      <c r="F235" s="4" t="str">
        <f>VLOOKUP(H235,'KODE BARANG 001'!$D$3:E341,2,FALSE)</f>
        <v xml:space="preserve">KURSI LIPAT </v>
      </c>
      <c r="G235" s="4" t="str">
        <f>VLOOKUP(H235,'KODE BARANG 001'!$D$4:$G$111,4,FALSE)</f>
        <v>FR-780 Papan Meja Kursi Lipat Sparepart Chitose Futura</v>
      </c>
      <c r="H235" s="3" t="s">
        <v>301</v>
      </c>
      <c r="I235" s="14" t="s">
        <v>48</v>
      </c>
      <c r="J235" s="20" t="s">
        <v>441</v>
      </c>
      <c r="K235" s="3" t="s">
        <v>69</v>
      </c>
      <c r="L235" s="3">
        <v>2020</v>
      </c>
      <c r="M235" s="5"/>
      <c r="N235" s="64">
        <f>VLOOKUP(H235,'KODE BARANG 001'!$D$3:$L$115,8,0)</f>
        <v>230000</v>
      </c>
      <c r="O235" s="3" t="s">
        <v>214</v>
      </c>
      <c r="P235" s="14" t="str">
        <f t="shared" si="3"/>
        <v>KR13/GA /PL/BTI /2020-012</v>
      </c>
      <c r="Q235" s="3"/>
    </row>
    <row r="236" spans="2:17" x14ac:dyDescent="0.25">
      <c r="B236" s="14" t="s">
        <v>551</v>
      </c>
      <c r="C236" s="4" t="str">
        <f>VLOOKUP(H236,'KODE BARANG 001'!$D$4:$H$111,5,FALSE)</f>
        <v xml:space="preserve">PERALATAN </v>
      </c>
      <c r="D236" s="3" t="str">
        <f>VLOOKUP(C236,'KODE BARANG 001'!$H$4:$I$115,2,0)</f>
        <v>PL</v>
      </c>
      <c r="E236" s="3" t="str">
        <f>IFERROR(VLOOKUP('ALL '!H236,'KODE BARANG 001'!$D$3:$F$111,3,FALSE),"")</f>
        <v xml:space="preserve">KURSI </v>
      </c>
      <c r="F236" s="4" t="str">
        <f>VLOOKUP(H236,'KODE BARANG 001'!$D$3:E342,2,FALSE)</f>
        <v xml:space="preserve">KURSI LIPAT </v>
      </c>
      <c r="G236" s="4" t="str">
        <f>VLOOKUP(H236,'KODE BARANG 001'!$D$4:$G$111,4,FALSE)</f>
        <v>FR-780 Papan Meja Kursi Lipat Sparepart Chitose Futura</v>
      </c>
      <c r="H236" s="3" t="s">
        <v>301</v>
      </c>
      <c r="I236" s="14" t="s">
        <v>49</v>
      </c>
      <c r="J236" s="20" t="s">
        <v>441</v>
      </c>
      <c r="K236" s="3" t="s">
        <v>69</v>
      </c>
      <c r="L236" s="3">
        <v>2020</v>
      </c>
      <c r="M236" s="5"/>
      <c r="N236" s="64">
        <f>VLOOKUP(H236,'KODE BARANG 001'!$D$3:$L$115,8,0)</f>
        <v>230000</v>
      </c>
      <c r="O236" s="3" t="s">
        <v>214</v>
      </c>
      <c r="P236" s="14" t="str">
        <f t="shared" si="3"/>
        <v>KR13/GA /PL/BTI /2020-013</v>
      </c>
      <c r="Q236" s="3"/>
    </row>
    <row r="237" spans="2:17" x14ac:dyDescent="0.25">
      <c r="B237" s="14" t="s">
        <v>552</v>
      </c>
      <c r="C237" s="4" t="str">
        <f>VLOOKUP(H237,'KODE BARANG 001'!$D$4:$H$111,5,FALSE)</f>
        <v xml:space="preserve">PERALATAN </v>
      </c>
      <c r="D237" s="3" t="str">
        <f>VLOOKUP(C237,'KODE BARANG 001'!$H$4:$I$115,2,0)</f>
        <v>PL</v>
      </c>
      <c r="E237" s="3" t="str">
        <f>IFERROR(VLOOKUP('ALL '!H237,'KODE BARANG 001'!$D$3:$F$111,3,FALSE),"")</f>
        <v xml:space="preserve">KURSI </v>
      </c>
      <c r="F237" s="4" t="str">
        <f>VLOOKUP(H237,'KODE BARANG 001'!$D$3:E343,2,FALSE)</f>
        <v xml:space="preserve">KURSI LIPAT </v>
      </c>
      <c r="G237" s="4" t="str">
        <f>VLOOKUP(H237,'KODE BARANG 001'!$D$4:$G$111,4,FALSE)</f>
        <v>FR-780 Papan Meja Kursi Lipat Sparepart Chitose Futura</v>
      </c>
      <c r="H237" s="3" t="s">
        <v>301</v>
      </c>
      <c r="I237" s="14" t="s">
        <v>50</v>
      </c>
      <c r="J237" s="20" t="s">
        <v>441</v>
      </c>
      <c r="K237" s="3" t="s">
        <v>69</v>
      </c>
      <c r="L237" s="3">
        <v>2020</v>
      </c>
      <c r="M237" s="5"/>
      <c r="N237" s="64">
        <f>VLOOKUP(H237,'KODE BARANG 001'!$D$3:$L$115,8,0)</f>
        <v>230000</v>
      </c>
      <c r="O237" s="3" t="s">
        <v>214</v>
      </c>
      <c r="P237" s="14" t="str">
        <f t="shared" si="3"/>
        <v>KR13/GA /PL/BTI /2020-014</v>
      </c>
      <c r="Q237" s="3"/>
    </row>
    <row r="238" spans="2:17" x14ac:dyDescent="0.25">
      <c r="B238" s="14" t="s">
        <v>553</v>
      </c>
      <c r="C238" s="4" t="str">
        <f>VLOOKUP(H238,'KODE BARANG 001'!$D$4:$H$111,5,FALSE)</f>
        <v xml:space="preserve">PERALATAN </v>
      </c>
      <c r="D238" s="3" t="str">
        <f>VLOOKUP(C238,'KODE BARANG 001'!$H$4:$I$115,2,0)</f>
        <v>PL</v>
      </c>
      <c r="E238" s="3" t="str">
        <f>IFERROR(VLOOKUP('ALL '!H238,'KODE BARANG 001'!$D$3:$F$111,3,FALSE),"")</f>
        <v xml:space="preserve">KURSI </v>
      </c>
      <c r="F238" s="4" t="str">
        <f>VLOOKUP(H238,'KODE BARANG 001'!$D$3:E344,2,FALSE)</f>
        <v xml:space="preserve">KURSI LIPAT </v>
      </c>
      <c r="G238" s="4" t="str">
        <f>VLOOKUP(H238,'KODE BARANG 001'!$D$4:$G$111,4,FALSE)</f>
        <v>FR-780 Papan Meja Kursi Lipat Sparepart Chitose Futura</v>
      </c>
      <c r="H238" s="3" t="s">
        <v>301</v>
      </c>
      <c r="I238" s="14" t="s">
        <v>51</v>
      </c>
      <c r="J238" s="20" t="s">
        <v>441</v>
      </c>
      <c r="K238" s="3" t="s">
        <v>69</v>
      </c>
      <c r="L238" s="3">
        <v>2020</v>
      </c>
      <c r="M238" s="5"/>
      <c r="N238" s="64">
        <f>VLOOKUP(H238,'KODE BARANG 001'!$D$3:$L$115,8,0)</f>
        <v>230000</v>
      </c>
      <c r="O238" s="3" t="s">
        <v>214</v>
      </c>
      <c r="P238" s="14" t="str">
        <f t="shared" si="3"/>
        <v>KR13/GA /PL/BTI /2020-015</v>
      </c>
      <c r="Q238" s="3"/>
    </row>
    <row r="239" spans="2:17" x14ac:dyDescent="0.25">
      <c r="B239" s="14" t="s">
        <v>554</v>
      </c>
      <c r="C239" s="4" t="str">
        <f>VLOOKUP(H239,'KODE BARANG 001'!$D$4:$H$111,5,FALSE)</f>
        <v xml:space="preserve">PERALATAN </v>
      </c>
      <c r="D239" s="3" t="str">
        <f>VLOOKUP(C239,'KODE BARANG 001'!$H$4:$I$115,2,0)</f>
        <v>PL</v>
      </c>
      <c r="E239" s="3" t="str">
        <f>IFERROR(VLOOKUP('ALL '!H239,'KODE BARANG 001'!$D$3:$F$111,3,FALSE),"")</f>
        <v xml:space="preserve">KURSI </v>
      </c>
      <c r="F239" s="4" t="str">
        <f>VLOOKUP(H239,'KODE BARANG 001'!$D$3:E345,2,FALSE)</f>
        <v xml:space="preserve">KURSI LIPAT </v>
      </c>
      <c r="G239" s="4" t="str">
        <f>VLOOKUP(H239,'KODE BARANG 001'!$D$4:$G$111,4,FALSE)</f>
        <v>FR-780 Papan Meja Kursi Lipat Sparepart Chitose Futura</v>
      </c>
      <c r="H239" s="3" t="s">
        <v>301</v>
      </c>
      <c r="I239" s="14" t="s">
        <v>52</v>
      </c>
      <c r="J239" s="20" t="s">
        <v>441</v>
      </c>
      <c r="K239" s="3" t="s">
        <v>69</v>
      </c>
      <c r="L239" s="3">
        <v>2020</v>
      </c>
      <c r="M239" s="5"/>
      <c r="N239" s="64">
        <f>VLOOKUP(H239,'KODE BARANG 001'!$D$3:$L$115,8,0)</f>
        <v>230000</v>
      </c>
      <c r="O239" s="3" t="s">
        <v>214</v>
      </c>
      <c r="P239" s="14" t="str">
        <f t="shared" si="3"/>
        <v>KR13/GA /PL/BTI /2020-016</v>
      </c>
      <c r="Q239" s="3"/>
    </row>
    <row r="240" spans="2:17" x14ac:dyDescent="0.25">
      <c r="B240" s="14" t="s">
        <v>555</v>
      </c>
      <c r="C240" s="4" t="str">
        <f>VLOOKUP(H240,'KODE BARANG 001'!$D$4:$H$111,5,FALSE)</f>
        <v xml:space="preserve">PERALATAN </v>
      </c>
      <c r="D240" s="3" t="str">
        <f>VLOOKUP(C240,'KODE BARANG 001'!$H$4:$I$115,2,0)</f>
        <v>PL</v>
      </c>
      <c r="E240" s="3" t="str">
        <f>IFERROR(VLOOKUP('ALL '!H240,'KODE BARANG 001'!$D$3:$F$111,3,FALSE),"")</f>
        <v xml:space="preserve">KURSI </v>
      </c>
      <c r="F240" s="4" t="str">
        <f>VLOOKUP(H240,'KODE BARANG 001'!$D$3:E346,2,FALSE)</f>
        <v xml:space="preserve">KURSI LIPAT </v>
      </c>
      <c r="G240" s="4" t="str">
        <f>VLOOKUP(H240,'KODE BARANG 001'!$D$4:$G$111,4,FALSE)</f>
        <v>FR-780 Papan Meja Kursi Lipat Sparepart Chitose Futura</v>
      </c>
      <c r="H240" s="3" t="s">
        <v>301</v>
      </c>
      <c r="I240" s="14" t="s">
        <v>53</v>
      </c>
      <c r="J240" s="20" t="s">
        <v>441</v>
      </c>
      <c r="K240" s="3" t="s">
        <v>69</v>
      </c>
      <c r="L240" s="3">
        <v>2020</v>
      </c>
      <c r="M240" s="5"/>
      <c r="N240" s="64">
        <f>VLOOKUP(H240,'KODE BARANG 001'!$D$3:$L$115,8,0)</f>
        <v>230000</v>
      </c>
      <c r="O240" s="3" t="s">
        <v>214</v>
      </c>
      <c r="P240" s="14" t="str">
        <f t="shared" si="3"/>
        <v>KR13/GA /PL/BTI /2020-017</v>
      </c>
      <c r="Q240" s="3"/>
    </row>
    <row r="241" spans="2:17" x14ac:dyDescent="0.25">
      <c r="B241" s="14" t="s">
        <v>556</v>
      </c>
      <c r="C241" s="4" t="str">
        <f>VLOOKUP(H241,'KODE BARANG 001'!$D$4:$H$111,5,FALSE)</f>
        <v xml:space="preserve">PERALATAN </v>
      </c>
      <c r="D241" s="3" t="str">
        <f>VLOOKUP(C241,'KODE BARANG 001'!$H$4:$I$115,2,0)</f>
        <v>PL</v>
      </c>
      <c r="E241" s="3" t="str">
        <f>IFERROR(VLOOKUP('ALL '!H241,'KODE BARANG 001'!$D$3:$F$111,3,FALSE),"")</f>
        <v xml:space="preserve">KURSI </v>
      </c>
      <c r="F241" s="4" t="str">
        <f>VLOOKUP(H241,'KODE BARANG 001'!$D$3:E347,2,FALSE)</f>
        <v xml:space="preserve">KURSI LIPAT </v>
      </c>
      <c r="G241" s="4" t="str">
        <f>VLOOKUP(H241,'KODE BARANG 001'!$D$4:$G$111,4,FALSE)</f>
        <v>FR-780 Papan Meja Kursi Lipat Sparepart Chitose Futura</v>
      </c>
      <c r="H241" s="3" t="s">
        <v>301</v>
      </c>
      <c r="I241" s="14" t="s">
        <v>54</v>
      </c>
      <c r="J241" s="20" t="s">
        <v>441</v>
      </c>
      <c r="K241" s="3" t="s">
        <v>69</v>
      </c>
      <c r="L241" s="3">
        <v>2020</v>
      </c>
      <c r="M241" s="5"/>
      <c r="N241" s="64">
        <f>VLOOKUP(H241,'KODE BARANG 001'!$D$3:$L$115,8,0)</f>
        <v>230000</v>
      </c>
      <c r="O241" s="3" t="s">
        <v>214</v>
      </c>
      <c r="P241" s="14" t="str">
        <f t="shared" si="3"/>
        <v>KR13/GA /PL/BTI /2020-018</v>
      </c>
      <c r="Q241" s="3"/>
    </row>
    <row r="242" spans="2:17" x14ac:dyDescent="0.25">
      <c r="B242" s="14" t="s">
        <v>557</v>
      </c>
      <c r="C242" s="4" t="str">
        <f>VLOOKUP(H242,'KODE BARANG 001'!$D$4:$H$111,5,FALSE)</f>
        <v xml:space="preserve">PERALATAN </v>
      </c>
      <c r="D242" s="3" t="str">
        <f>VLOOKUP(C242,'KODE BARANG 001'!$H$4:$I$115,2,0)</f>
        <v>PL</v>
      </c>
      <c r="E242" s="3" t="str">
        <f>IFERROR(VLOOKUP('ALL '!H242,'KODE BARANG 001'!$D$3:$F$111,3,FALSE),"")</f>
        <v xml:space="preserve">KURSI </v>
      </c>
      <c r="F242" s="4" t="str">
        <f>VLOOKUP(H242,'KODE BARANG 001'!$D$3:E348,2,FALSE)</f>
        <v xml:space="preserve">KURSI LIPAT </v>
      </c>
      <c r="G242" s="4" t="str">
        <f>VLOOKUP(H242,'KODE BARANG 001'!$D$4:$G$111,4,FALSE)</f>
        <v>FR-780 Papan Meja Kursi Lipat Sparepart Chitose Futura</v>
      </c>
      <c r="H242" s="3" t="s">
        <v>301</v>
      </c>
      <c r="I242" s="14" t="s">
        <v>55</v>
      </c>
      <c r="J242" s="20" t="s">
        <v>441</v>
      </c>
      <c r="K242" s="3" t="s">
        <v>69</v>
      </c>
      <c r="L242" s="3">
        <v>2020</v>
      </c>
      <c r="M242" s="5"/>
      <c r="N242" s="64">
        <f>VLOOKUP(H242,'KODE BARANG 001'!$D$3:$L$115,8,0)</f>
        <v>230000</v>
      </c>
      <c r="O242" s="3" t="s">
        <v>214</v>
      </c>
      <c r="P242" s="14" t="str">
        <f t="shared" si="3"/>
        <v>KR13/GA /PL/BTI /2020-019</v>
      </c>
      <c r="Q242" s="3"/>
    </row>
    <row r="243" spans="2:17" x14ac:dyDescent="0.25">
      <c r="B243" s="14" t="s">
        <v>558</v>
      </c>
      <c r="C243" s="4" t="str">
        <f>VLOOKUP(H243,'KODE BARANG 001'!$D$4:$H$111,5,FALSE)</f>
        <v xml:space="preserve">PERALATAN </v>
      </c>
      <c r="D243" s="3" t="str">
        <f>VLOOKUP(C243,'KODE BARANG 001'!$H$4:$I$115,2,0)</f>
        <v>PL</v>
      </c>
      <c r="E243" s="3" t="str">
        <f>IFERROR(VLOOKUP('ALL '!H243,'KODE BARANG 001'!$D$3:$F$111,3,FALSE),"")</f>
        <v xml:space="preserve">KURSI </v>
      </c>
      <c r="F243" s="4" t="str">
        <f>VLOOKUP(H243,'KODE BARANG 001'!$D$3:E349,2,FALSE)</f>
        <v xml:space="preserve">KURSI LIPAT </v>
      </c>
      <c r="G243" s="4" t="str">
        <f>VLOOKUP(H243,'KODE BARANG 001'!$D$4:$G$111,4,FALSE)</f>
        <v>FR-780 Papan Meja Kursi Lipat Sparepart Chitose Futura</v>
      </c>
      <c r="H243" s="3" t="s">
        <v>301</v>
      </c>
      <c r="I243" s="14" t="s">
        <v>56</v>
      </c>
      <c r="J243" s="20" t="s">
        <v>441</v>
      </c>
      <c r="K243" s="3" t="s">
        <v>69</v>
      </c>
      <c r="L243" s="3">
        <v>2020</v>
      </c>
      <c r="M243" s="5"/>
      <c r="N243" s="64">
        <f>VLOOKUP(H243,'KODE BARANG 001'!$D$3:$L$115,8,0)</f>
        <v>230000</v>
      </c>
      <c r="O243" s="3" t="s">
        <v>214</v>
      </c>
      <c r="P243" s="14" t="str">
        <f t="shared" si="3"/>
        <v>KR13/GA /PL/BTI /2020-020</v>
      </c>
      <c r="Q243" s="3"/>
    </row>
    <row r="244" spans="2:17" x14ac:dyDescent="0.25">
      <c r="B244" s="14" t="s">
        <v>559</v>
      </c>
      <c r="C244" s="4" t="str">
        <f>VLOOKUP(H244,'KODE BARANG 001'!$D$4:$H$111,5,FALSE)</f>
        <v xml:space="preserve">PERALATAN </v>
      </c>
      <c r="D244" s="3" t="str">
        <f>VLOOKUP(C244,'KODE BARANG 001'!$H$4:$I$115,2,0)</f>
        <v>PL</v>
      </c>
      <c r="E244" s="3" t="str">
        <f>IFERROR(VLOOKUP('ALL '!H244,'KODE BARANG 001'!$D$3:$F$111,3,FALSE),"")</f>
        <v xml:space="preserve">KURSI </v>
      </c>
      <c r="F244" s="4" t="str">
        <f>VLOOKUP(H244,'KODE BARANG 001'!$D$3:E350,2,FALSE)</f>
        <v xml:space="preserve">KURSI LIPAT </v>
      </c>
      <c r="G244" s="4" t="str">
        <f>VLOOKUP(H244,'KODE BARANG 001'!$D$4:$G$111,4,FALSE)</f>
        <v>FR-780 Papan Meja Kursi Lipat Sparepart Chitose Futura</v>
      </c>
      <c r="H244" s="3" t="s">
        <v>301</v>
      </c>
      <c r="I244" s="14" t="s">
        <v>57</v>
      </c>
      <c r="J244" s="20" t="s">
        <v>441</v>
      </c>
      <c r="K244" s="3" t="s">
        <v>69</v>
      </c>
      <c r="L244" s="3">
        <v>2020</v>
      </c>
      <c r="M244" s="5"/>
      <c r="N244" s="64">
        <f>VLOOKUP(H244,'KODE BARANG 001'!$D$3:$L$115,8,0)</f>
        <v>230000</v>
      </c>
      <c r="O244" s="3" t="s">
        <v>214</v>
      </c>
      <c r="P244" s="14" t="str">
        <f t="shared" si="3"/>
        <v>KR13/GA /PL/BTI /2020-021</v>
      </c>
      <c r="Q244" s="3"/>
    </row>
    <row r="245" spans="2:17" x14ac:dyDescent="0.25">
      <c r="B245" s="14" t="s">
        <v>560</v>
      </c>
      <c r="C245" s="4" t="str">
        <f>VLOOKUP(H245,'KODE BARANG 001'!$D$4:$H$111,5,FALSE)</f>
        <v xml:space="preserve">PERALATAN </v>
      </c>
      <c r="D245" s="3" t="str">
        <f>VLOOKUP(C245,'KODE BARANG 001'!$H$4:$I$115,2,0)</f>
        <v>PL</v>
      </c>
      <c r="E245" s="3" t="str">
        <f>IFERROR(VLOOKUP('ALL '!H245,'KODE BARANG 001'!$D$3:$F$111,3,FALSE),"")</f>
        <v xml:space="preserve">MEJA </v>
      </c>
      <c r="F245" s="4" t="str">
        <f>VLOOKUP(H245,'KODE BARANG 001'!$D$3:E351,2,FALSE)</f>
        <v>MEJA BULAT 1</v>
      </c>
      <c r="G245" s="4" t="str">
        <f>VLOOKUP(H245,'KODE BARANG 001'!$D$4:$G$111,4,FALSE)</f>
        <v>Meja Rapat Meeting Conference Table Eksklusif Bulat 120 Cm - Grey</v>
      </c>
      <c r="H245" s="3" t="s">
        <v>444</v>
      </c>
      <c r="I245" s="14" t="s">
        <v>37</v>
      </c>
      <c r="J245" s="20" t="s">
        <v>447</v>
      </c>
      <c r="K245" s="3" t="s">
        <v>69</v>
      </c>
      <c r="L245" s="3">
        <v>2019</v>
      </c>
      <c r="M245" s="5"/>
      <c r="N245" s="64">
        <f>VLOOKUP(H245,'KODE BARANG 001'!$D$3:$L$115,8,0)</f>
        <v>1250000</v>
      </c>
      <c r="O245" s="3" t="s">
        <v>214</v>
      </c>
      <c r="P245" s="14" t="str">
        <f t="shared" si="3"/>
        <v>MJ17/GA /PL/BTI /2019-001</v>
      </c>
      <c r="Q245" s="3"/>
    </row>
    <row r="246" spans="2:17" x14ac:dyDescent="0.25">
      <c r="B246" s="14" t="s">
        <v>561</v>
      </c>
      <c r="C246" s="4" t="str">
        <f>VLOOKUP(H246,'KODE BARANG 001'!$D$4:$H$111,5,FALSE)</f>
        <v xml:space="preserve">PERALATAN </v>
      </c>
      <c r="D246" s="3" t="str">
        <f>VLOOKUP(C246,'KODE BARANG 001'!$H$4:$I$115,2,0)</f>
        <v>PL</v>
      </c>
      <c r="E246" s="3" t="str">
        <f>IFERROR(VLOOKUP('ALL '!H246,'KODE BARANG 001'!$D$3:$F$111,3,FALSE),"")</f>
        <v xml:space="preserve">MEJA </v>
      </c>
      <c r="F246" s="4" t="str">
        <f>VLOOKUP(H246,'KODE BARANG 001'!$D$3:E352,2,FALSE)</f>
        <v>MEJA BULAT 1</v>
      </c>
      <c r="G246" s="4" t="str">
        <f>VLOOKUP(H246,'KODE BARANG 001'!$D$4:$G$111,4,FALSE)</f>
        <v>Meja Rapat Meeting Conference Table Eksklusif Bulat 120 Cm - Grey</v>
      </c>
      <c r="H246" s="3" t="s">
        <v>444</v>
      </c>
      <c r="I246" s="14" t="s">
        <v>38</v>
      </c>
      <c r="J246" s="20" t="s">
        <v>447</v>
      </c>
      <c r="K246" s="3" t="s">
        <v>69</v>
      </c>
      <c r="L246" s="3">
        <v>2019</v>
      </c>
      <c r="M246" s="5"/>
      <c r="N246" s="64">
        <f>VLOOKUP(H246,'KODE BARANG 001'!$D$3:$L$115,8,0)</f>
        <v>1250000</v>
      </c>
      <c r="O246" s="3" t="s">
        <v>214</v>
      </c>
      <c r="P246" s="14" t="str">
        <f t="shared" si="3"/>
        <v>MJ17/GA /PL/BTI /2019-002</v>
      </c>
      <c r="Q246" s="3"/>
    </row>
    <row r="247" spans="2:17" x14ac:dyDescent="0.25">
      <c r="B247" s="14" t="s">
        <v>562</v>
      </c>
      <c r="C247" s="4" t="str">
        <f>VLOOKUP(H247,'KODE BARANG 001'!$D$4:$H$111,5,FALSE)</f>
        <v xml:space="preserve">PERALATAN </v>
      </c>
      <c r="D247" s="3" t="str">
        <f>VLOOKUP(C247,'KODE BARANG 001'!$H$4:$I$115,2,0)</f>
        <v>PL</v>
      </c>
      <c r="E247" s="3" t="str">
        <f>IFERROR(VLOOKUP('ALL '!H247,'KODE BARANG 001'!$D$3:$F$111,3,FALSE),"")</f>
        <v xml:space="preserve">MEJA </v>
      </c>
      <c r="F247" s="4" t="str">
        <f>VLOOKUP(H247,'KODE BARANG 001'!$D$3:E353,2,FALSE)</f>
        <v>MEJA BULAT 1</v>
      </c>
      <c r="G247" s="4" t="str">
        <f>VLOOKUP(H247,'KODE BARANG 001'!$D$4:$G$111,4,FALSE)</f>
        <v>Meja Rapat Meeting Conference Table Eksklusif Bulat 120 Cm - Grey</v>
      </c>
      <c r="H247" s="3" t="s">
        <v>444</v>
      </c>
      <c r="I247" s="14" t="s">
        <v>39</v>
      </c>
      <c r="J247" s="20" t="s">
        <v>447</v>
      </c>
      <c r="K247" s="3" t="s">
        <v>69</v>
      </c>
      <c r="L247" s="3">
        <v>2019</v>
      </c>
      <c r="M247" s="5"/>
      <c r="N247" s="64">
        <f>VLOOKUP(H247,'KODE BARANG 001'!$D$3:$L$115,8,0)</f>
        <v>1250000</v>
      </c>
      <c r="O247" s="3" t="s">
        <v>214</v>
      </c>
      <c r="P247" s="14" t="str">
        <f t="shared" si="3"/>
        <v>MJ17/GA /PL/BTI /2019-003</v>
      </c>
      <c r="Q247" s="3"/>
    </row>
    <row r="248" spans="2:17" x14ac:dyDescent="0.25">
      <c r="B248" s="14" t="s">
        <v>563</v>
      </c>
      <c r="C248" s="4" t="str">
        <f>VLOOKUP(H248,'KODE BARANG 001'!$D$4:$H$111,5,FALSE)</f>
        <v xml:space="preserve">PERALATAN </v>
      </c>
      <c r="D248" s="3" t="str">
        <f>VLOOKUP(C248,'KODE BARANG 001'!$H$4:$I$115,2,0)</f>
        <v>PL</v>
      </c>
      <c r="E248" s="3" t="str">
        <f>IFERROR(VLOOKUP('ALL '!H248,'KODE BARANG 001'!$D$3:$F$111,3,FALSE),"")</f>
        <v xml:space="preserve">MEJA </v>
      </c>
      <c r="F248" s="4" t="str">
        <f>VLOOKUP(H248,'KODE BARANG 001'!$D$3:E354,2,FALSE)</f>
        <v>MEJA BULAT 1</v>
      </c>
      <c r="G248" s="4" t="str">
        <f>VLOOKUP(H248,'KODE BARANG 001'!$D$4:$G$111,4,FALSE)</f>
        <v>Meja Rapat Meeting Conference Table Eksklusif Bulat 120 Cm - Grey</v>
      </c>
      <c r="H248" s="3" t="s">
        <v>444</v>
      </c>
      <c r="I248" s="14" t="s">
        <v>40</v>
      </c>
      <c r="J248" s="20" t="s">
        <v>447</v>
      </c>
      <c r="K248" s="3" t="s">
        <v>69</v>
      </c>
      <c r="L248" s="3">
        <v>2019</v>
      </c>
      <c r="M248" s="5"/>
      <c r="N248" s="64">
        <f>VLOOKUP(H248,'KODE BARANG 001'!$D$3:$L$115,8,0)</f>
        <v>1250000</v>
      </c>
      <c r="O248" s="3" t="s">
        <v>214</v>
      </c>
      <c r="P248" s="14" t="str">
        <f t="shared" si="3"/>
        <v>MJ17/GA /PL/BTI /2019-004</v>
      </c>
      <c r="Q248" s="3"/>
    </row>
    <row r="249" spans="2:17" x14ac:dyDescent="0.25">
      <c r="B249" s="14" t="s">
        <v>564</v>
      </c>
      <c r="C249" s="4" t="str">
        <f>VLOOKUP(H249,'KODE BARANG 001'!$D$4:$H$111,5,FALSE)</f>
        <v xml:space="preserve">PERALATAN </v>
      </c>
      <c r="D249" s="3" t="str">
        <f>VLOOKUP(C249,'KODE BARANG 001'!$H$4:$I$115,2,0)</f>
        <v>PL</v>
      </c>
      <c r="E249" s="3" t="str">
        <f>IFERROR(VLOOKUP('ALL '!H249,'KODE BARANG 001'!$D$3:$F$111,3,FALSE),"")</f>
        <v xml:space="preserve">KURSI </v>
      </c>
      <c r="F249" s="4" t="str">
        <f>VLOOKUP(H249,'KODE BARANG 001'!$D$3:E355,2,FALSE)</f>
        <v xml:space="preserve">KURSI TUNGGU LOBI </v>
      </c>
      <c r="G249" s="4" t="str">
        <f>VLOOKUP(H249,'KODE BARANG 001'!$D$4:$G$111,4,FALSE)</f>
        <v>Kursi Kantor Ceylon 4 Black</v>
      </c>
      <c r="H249" s="3" t="s">
        <v>329</v>
      </c>
      <c r="I249" s="14" t="s">
        <v>37</v>
      </c>
      <c r="J249" s="20" t="s">
        <v>447</v>
      </c>
      <c r="K249" s="3" t="s">
        <v>69</v>
      </c>
      <c r="L249" s="3">
        <v>2019</v>
      </c>
      <c r="M249" s="5"/>
      <c r="N249" s="64">
        <f>VLOOKUP(H249,'KODE BARANG 001'!$D$3:$L$115,8,0)</f>
        <v>1400000</v>
      </c>
      <c r="O249" s="3" t="s">
        <v>214</v>
      </c>
      <c r="P249" s="14" t="str">
        <f t="shared" si="3"/>
        <v>KR05/GA /PL/BTI /2019-001</v>
      </c>
      <c r="Q249" s="3"/>
    </row>
    <row r="250" spans="2:17" x14ac:dyDescent="0.25">
      <c r="B250" s="14" t="s">
        <v>565</v>
      </c>
      <c r="C250" s="4" t="str">
        <f>VLOOKUP(H250,'KODE BARANG 001'!$D$4:$H$111,5,FALSE)</f>
        <v xml:space="preserve">PERALATAN </v>
      </c>
      <c r="D250" s="3" t="str">
        <f>VLOOKUP(C250,'KODE BARANG 001'!$H$4:$I$115,2,0)</f>
        <v>PL</v>
      </c>
      <c r="E250" s="3" t="str">
        <f>IFERROR(VLOOKUP('ALL '!H250,'KODE BARANG 001'!$D$3:$F$111,3,FALSE),"")</f>
        <v xml:space="preserve">KURSI </v>
      </c>
      <c r="F250" s="4" t="str">
        <f>VLOOKUP(H250,'KODE BARANG 001'!$D$3:E356,2,FALSE)</f>
        <v xml:space="preserve">KURSI TUNGGU LOBI </v>
      </c>
      <c r="G250" s="4" t="str">
        <f>VLOOKUP(H250,'KODE BARANG 001'!$D$4:$G$111,4,FALSE)</f>
        <v>Kursi Kantor Ceylon 4 Black</v>
      </c>
      <c r="H250" s="3" t="s">
        <v>329</v>
      </c>
      <c r="I250" s="14" t="s">
        <v>38</v>
      </c>
      <c r="J250" s="20" t="s">
        <v>447</v>
      </c>
      <c r="K250" s="3" t="s">
        <v>69</v>
      </c>
      <c r="L250" s="3">
        <v>2019</v>
      </c>
      <c r="M250" s="5"/>
      <c r="N250" s="64">
        <f>VLOOKUP(H250,'KODE BARANG 001'!$D$3:$L$115,8,0)</f>
        <v>1400000</v>
      </c>
      <c r="O250" s="3" t="s">
        <v>214</v>
      </c>
      <c r="P250" s="14" t="str">
        <f t="shared" si="3"/>
        <v>KR05/GA /PL/BTI /2019-002</v>
      </c>
      <c r="Q250" s="3"/>
    </row>
    <row r="251" spans="2:17" x14ac:dyDescent="0.25">
      <c r="B251" s="14" t="s">
        <v>566</v>
      </c>
      <c r="C251" s="4" t="str">
        <f>VLOOKUP(H251,'KODE BARANG 001'!$D$4:$H$111,5,FALSE)</f>
        <v xml:space="preserve">PERALATAN </v>
      </c>
      <c r="D251" s="3" t="str">
        <f>VLOOKUP(C251,'KODE BARANG 001'!$H$4:$I$115,2,0)</f>
        <v>PL</v>
      </c>
      <c r="E251" s="3" t="str">
        <f>IFERROR(VLOOKUP('ALL '!H251,'KODE BARANG 001'!$D$3:$F$111,3,FALSE),"")</f>
        <v xml:space="preserve">KURSI </v>
      </c>
      <c r="F251" s="4" t="str">
        <f>VLOOKUP(H251,'KODE BARANG 001'!$D$3:E357,2,FALSE)</f>
        <v xml:space="preserve">KURSI TUNGGU LOBI </v>
      </c>
      <c r="G251" s="4" t="str">
        <f>VLOOKUP(H251,'KODE BARANG 001'!$D$4:$G$111,4,FALSE)</f>
        <v>Kursi Kantor Ceylon 4 Black</v>
      </c>
      <c r="H251" s="3" t="s">
        <v>329</v>
      </c>
      <c r="I251" s="14" t="s">
        <v>39</v>
      </c>
      <c r="J251" s="20" t="s">
        <v>447</v>
      </c>
      <c r="K251" s="3" t="s">
        <v>69</v>
      </c>
      <c r="L251" s="3">
        <v>2019</v>
      </c>
      <c r="M251" s="5"/>
      <c r="N251" s="64">
        <f>VLOOKUP(H251,'KODE BARANG 001'!$D$3:$L$115,8,0)</f>
        <v>1400000</v>
      </c>
      <c r="O251" s="3" t="s">
        <v>214</v>
      </c>
      <c r="P251" s="14" t="str">
        <f t="shared" si="3"/>
        <v>KR05/GA /PL/BTI /2019-003</v>
      </c>
      <c r="Q251" s="3"/>
    </row>
    <row r="252" spans="2:17" x14ac:dyDescent="0.25">
      <c r="B252" s="14" t="s">
        <v>567</v>
      </c>
      <c r="C252" s="4" t="str">
        <f>VLOOKUP(H252,'KODE BARANG 001'!$D$4:$H$111,5,FALSE)</f>
        <v xml:space="preserve">PERALATAN </v>
      </c>
      <c r="D252" s="3" t="str">
        <f>VLOOKUP(C252,'KODE BARANG 001'!$H$4:$I$115,2,0)</f>
        <v>PL</v>
      </c>
      <c r="E252" s="3" t="str">
        <f>IFERROR(VLOOKUP('ALL '!H252,'KODE BARANG 001'!$D$3:$F$111,3,FALSE),"")</f>
        <v xml:space="preserve">KURSI </v>
      </c>
      <c r="F252" s="4" t="str">
        <f>VLOOKUP(H252,'KODE BARANG 001'!$D$3:E358,2,FALSE)</f>
        <v xml:space="preserve">KURSI TUNGGU LOBI </v>
      </c>
      <c r="G252" s="4" t="str">
        <f>VLOOKUP(H252,'KODE BARANG 001'!$D$4:$G$111,4,FALSE)</f>
        <v>Kursi Kantor Ceylon 4 Black</v>
      </c>
      <c r="H252" s="3" t="s">
        <v>329</v>
      </c>
      <c r="I252" s="14" t="s">
        <v>40</v>
      </c>
      <c r="J252" s="20" t="s">
        <v>447</v>
      </c>
      <c r="K252" s="3" t="s">
        <v>69</v>
      </c>
      <c r="L252" s="3">
        <v>2019</v>
      </c>
      <c r="M252" s="5"/>
      <c r="N252" s="64">
        <f>VLOOKUP(H252,'KODE BARANG 001'!$D$3:$L$115,8,0)</f>
        <v>1400000</v>
      </c>
      <c r="O252" s="3" t="s">
        <v>214</v>
      </c>
      <c r="P252" s="14" t="str">
        <f t="shared" si="3"/>
        <v>KR05/GA /PL/BTI /2019-004</v>
      </c>
      <c r="Q252" s="3"/>
    </row>
    <row r="253" spans="2:17" x14ac:dyDescent="0.25">
      <c r="B253" s="14" t="s">
        <v>568</v>
      </c>
      <c r="C253" s="4" t="str">
        <f>VLOOKUP(H253,'KODE BARANG 001'!$D$4:$H$111,5,FALSE)</f>
        <v xml:space="preserve">PERALATAN </v>
      </c>
      <c r="D253" s="3" t="str">
        <f>VLOOKUP(C253,'KODE BARANG 001'!$H$4:$I$115,2,0)</f>
        <v>PL</v>
      </c>
      <c r="E253" s="3" t="str">
        <f>IFERROR(VLOOKUP('ALL '!H253,'KODE BARANG 001'!$D$3:$F$111,3,FALSE),"")</f>
        <v xml:space="preserve">KURSI </v>
      </c>
      <c r="F253" s="4" t="str">
        <f>VLOOKUP(H253,'KODE BARANG 001'!$D$3:E359,2,FALSE)</f>
        <v xml:space="preserve">KURSI TUNGGU LOBI </v>
      </c>
      <c r="G253" s="4" t="str">
        <f>VLOOKUP(H253,'KODE BARANG 001'!$D$4:$G$111,4,FALSE)</f>
        <v>Kursi Kantor Ceylon 4 Black</v>
      </c>
      <c r="H253" s="3" t="s">
        <v>329</v>
      </c>
      <c r="I253" s="14" t="s">
        <v>41</v>
      </c>
      <c r="J253" s="20" t="s">
        <v>447</v>
      </c>
      <c r="K253" s="3" t="s">
        <v>69</v>
      </c>
      <c r="L253" s="3">
        <v>2019</v>
      </c>
      <c r="M253" s="5"/>
      <c r="N253" s="64">
        <f>VLOOKUP(H253,'KODE BARANG 001'!$D$3:$L$115,8,0)</f>
        <v>1400000</v>
      </c>
      <c r="O253" s="3" t="s">
        <v>214</v>
      </c>
      <c r="P253" s="14" t="str">
        <f t="shared" si="3"/>
        <v>KR05/GA /PL/BTI /2019-005</v>
      </c>
      <c r="Q253" s="3"/>
    </row>
    <row r="254" spans="2:17" x14ac:dyDescent="0.25">
      <c r="B254" s="14" t="s">
        <v>569</v>
      </c>
      <c r="C254" s="4" t="str">
        <f>VLOOKUP(H254,'KODE BARANG 001'!$D$4:$H$111,5,FALSE)</f>
        <v xml:space="preserve">PERALATAN </v>
      </c>
      <c r="D254" s="3" t="str">
        <f>VLOOKUP(C254,'KODE BARANG 001'!$H$4:$I$115,2,0)</f>
        <v>PL</v>
      </c>
      <c r="E254" s="3" t="str">
        <f>IFERROR(VLOOKUP('ALL '!H254,'KODE BARANG 001'!$D$3:$F$111,3,FALSE),"")</f>
        <v xml:space="preserve">KURSI </v>
      </c>
      <c r="F254" s="4" t="str">
        <f>VLOOKUP(H254,'KODE BARANG 001'!$D$3:E360,2,FALSE)</f>
        <v xml:space="preserve">KURSI TUNGGU LOBI </v>
      </c>
      <c r="G254" s="4" t="str">
        <f>VLOOKUP(H254,'KODE BARANG 001'!$D$4:$G$111,4,FALSE)</f>
        <v>Kursi Kantor Ceylon 4 Black</v>
      </c>
      <c r="H254" s="3" t="s">
        <v>329</v>
      </c>
      <c r="I254" s="14" t="s">
        <v>42</v>
      </c>
      <c r="J254" s="20" t="s">
        <v>447</v>
      </c>
      <c r="K254" s="3" t="s">
        <v>69</v>
      </c>
      <c r="L254" s="3">
        <v>2019</v>
      </c>
      <c r="M254" s="5"/>
      <c r="N254" s="64">
        <f>VLOOKUP(H254,'KODE BARANG 001'!$D$3:$L$115,8,0)</f>
        <v>1400000</v>
      </c>
      <c r="O254" s="3" t="s">
        <v>214</v>
      </c>
      <c r="P254" s="14" t="str">
        <f t="shared" si="3"/>
        <v>KR05/GA /PL/BTI /2019-006</v>
      </c>
      <c r="Q254" s="3"/>
    </row>
    <row r="255" spans="2:17" x14ac:dyDescent="0.25">
      <c r="B255" s="14" t="s">
        <v>570</v>
      </c>
      <c r="C255" s="4" t="str">
        <f>VLOOKUP(H255,'KODE BARANG 001'!$D$4:$H$111,5,FALSE)</f>
        <v xml:space="preserve">PERALATAN </v>
      </c>
      <c r="D255" s="3" t="str">
        <f>VLOOKUP(C255,'KODE BARANG 001'!$H$4:$I$115,2,0)</f>
        <v>PL</v>
      </c>
      <c r="E255" s="3" t="str">
        <f>IFERROR(VLOOKUP('ALL '!H255,'KODE BARANG 001'!$D$3:$F$111,3,FALSE),"")</f>
        <v xml:space="preserve">KURSI </v>
      </c>
      <c r="F255" s="4" t="str">
        <f>VLOOKUP(H255,'KODE BARANG 001'!$D$3:E361,2,FALSE)</f>
        <v xml:space="preserve">KURSI TUNGGU LOBI </v>
      </c>
      <c r="G255" s="4" t="str">
        <f>VLOOKUP(H255,'KODE BARANG 001'!$D$4:$G$111,4,FALSE)</f>
        <v>Kursi Kantor Ceylon 4 Black</v>
      </c>
      <c r="H255" s="3" t="s">
        <v>329</v>
      </c>
      <c r="I255" s="14" t="s">
        <v>43</v>
      </c>
      <c r="J255" s="20" t="s">
        <v>447</v>
      </c>
      <c r="K255" s="3" t="s">
        <v>69</v>
      </c>
      <c r="L255" s="3">
        <v>2019</v>
      </c>
      <c r="M255" s="5"/>
      <c r="N255" s="64">
        <f>VLOOKUP(H255,'KODE BARANG 001'!$D$3:$L$115,8,0)</f>
        <v>1400000</v>
      </c>
      <c r="O255" s="3" t="s">
        <v>214</v>
      </c>
      <c r="P255" s="14" t="str">
        <f t="shared" si="3"/>
        <v>KR05/GA /PL/BTI /2019-007</v>
      </c>
      <c r="Q255" s="3"/>
    </row>
    <row r="256" spans="2:17" x14ac:dyDescent="0.25">
      <c r="B256" s="14" t="s">
        <v>571</v>
      </c>
      <c r="C256" s="4" t="str">
        <f>VLOOKUP(H256,'KODE BARANG 001'!$D$4:$H$111,5,FALSE)</f>
        <v xml:space="preserve">PERALATAN </v>
      </c>
      <c r="D256" s="3" t="str">
        <f>VLOOKUP(C256,'KODE BARANG 001'!$H$4:$I$115,2,0)</f>
        <v>PL</v>
      </c>
      <c r="E256" s="3" t="str">
        <f>IFERROR(VLOOKUP('ALL '!H256,'KODE BARANG 001'!$D$3:$F$111,3,FALSE),"")</f>
        <v xml:space="preserve">KURSI </v>
      </c>
      <c r="F256" s="4" t="str">
        <f>VLOOKUP(H256,'KODE BARANG 001'!$D$3:E362,2,FALSE)</f>
        <v xml:space="preserve">KURSI TUNGGU LOBI </v>
      </c>
      <c r="G256" s="4" t="str">
        <f>VLOOKUP(H256,'KODE BARANG 001'!$D$4:$G$111,4,FALSE)</f>
        <v>Kursi Kantor Ceylon 4 Black</v>
      </c>
      <c r="H256" s="3" t="s">
        <v>329</v>
      </c>
      <c r="I256" s="14" t="s">
        <v>44</v>
      </c>
      <c r="J256" s="20" t="s">
        <v>447</v>
      </c>
      <c r="K256" s="3" t="s">
        <v>69</v>
      </c>
      <c r="L256" s="3">
        <v>2019</v>
      </c>
      <c r="M256" s="5"/>
      <c r="N256" s="64">
        <f>VLOOKUP(H256,'KODE BARANG 001'!$D$3:$L$115,8,0)</f>
        <v>1400000</v>
      </c>
      <c r="O256" s="3" t="s">
        <v>214</v>
      </c>
      <c r="P256" s="14" t="str">
        <f t="shared" si="3"/>
        <v>KR05/GA /PL/BTI /2019-008</v>
      </c>
      <c r="Q256" s="3"/>
    </row>
    <row r="257" spans="2:17" x14ac:dyDescent="0.25">
      <c r="B257" s="14" t="s">
        <v>572</v>
      </c>
      <c r="C257" s="4" t="str">
        <f>VLOOKUP(H257,'KODE BARANG 001'!$D$4:$H$111,5,FALSE)</f>
        <v xml:space="preserve">PERALATAN </v>
      </c>
      <c r="D257" s="3" t="str">
        <f>VLOOKUP(C257,'KODE BARANG 001'!$H$4:$I$115,2,0)</f>
        <v>PL</v>
      </c>
      <c r="E257" s="3" t="str">
        <f>IFERROR(VLOOKUP('ALL '!H257,'KODE BARANG 001'!$D$3:$F$111,3,FALSE),"")</f>
        <v xml:space="preserve">LEMARI </v>
      </c>
      <c r="F257" s="4" t="str">
        <f>VLOOKUP(H257,'KODE BARANG 001'!$D$3:E363,2,FALSE)</f>
        <v>DISPLAY PRODUCT 1</v>
      </c>
      <c r="G257" s="4" t="str">
        <f>VLOOKUP(H257,'KODE BARANG 001'!$D$4:$G$111,4,FALSE)</f>
        <v>DISPLAY PRODUCT 1</v>
      </c>
      <c r="H257" s="3" t="s">
        <v>303</v>
      </c>
      <c r="I257" s="14" t="s">
        <v>37</v>
      </c>
      <c r="J257" s="20" t="s">
        <v>447</v>
      </c>
      <c r="K257" s="3" t="s">
        <v>69</v>
      </c>
      <c r="L257" s="3">
        <v>2022</v>
      </c>
      <c r="M257" s="5"/>
      <c r="N257" s="64">
        <f>VLOOKUP(H257,'KODE BARANG 001'!$D$3:$L$115,8,0)</f>
        <v>3500000</v>
      </c>
      <c r="O257" s="3" t="s">
        <v>214</v>
      </c>
      <c r="P257" s="14" t="str">
        <f t="shared" si="3"/>
        <v>LM11/GA /PL/BTI /2022-001</v>
      </c>
      <c r="Q257" s="3"/>
    </row>
    <row r="258" spans="2:17" x14ac:dyDescent="0.25">
      <c r="B258" s="14" t="s">
        <v>573</v>
      </c>
      <c r="C258" s="4" t="str">
        <f>VLOOKUP(H258,'KODE BARANG 001'!$D$4:$H$111,5,FALSE)</f>
        <v xml:space="preserve">PERALATAN </v>
      </c>
      <c r="D258" s="3" t="str">
        <f>VLOOKUP(C258,'KODE BARANG 001'!$H$4:$I$115,2,0)</f>
        <v>PL</v>
      </c>
      <c r="E258" s="3" t="str">
        <f>IFERROR(VLOOKUP('ALL '!H258,'KODE BARANG 001'!$D$3:$F$111,3,FALSE),"")</f>
        <v xml:space="preserve">LEMARI </v>
      </c>
      <c r="F258" s="4" t="str">
        <f>VLOOKUP(H258,'KODE BARANG 001'!$D$3:E364,2,FALSE)</f>
        <v>DISPLAY PRODUCT 2</v>
      </c>
      <c r="G258" s="4" t="str">
        <f>VLOOKUP(H258,'KODE BARANG 001'!$D$4:$G$111,4,FALSE)</f>
        <v>DISPLAY PRODUCT 2</v>
      </c>
      <c r="H258" s="3" t="s">
        <v>304</v>
      </c>
      <c r="I258" s="14" t="s">
        <v>37</v>
      </c>
      <c r="J258" s="20" t="s">
        <v>447</v>
      </c>
      <c r="K258" s="3" t="s">
        <v>69</v>
      </c>
      <c r="L258" s="3">
        <v>2022</v>
      </c>
      <c r="M258" s="5"/>
      <c r="N258" s="64">
        <f>VLOOKUP(H258,'KODE BARANG 001'!$D$3:$L$115,8,0)</f>
        <v>7600000</v>
      </c>
      <c r="O258" s="3" t="s">
        <v>214</v>
      </c>
      <c r="P258" s="14" t="str">
        <f t="shared" si="3"/>
        <v>LM12/GA /PL/BTI /2022-001</v>
      </c>
      <c r="Q258" s="3"/>
    </row>
    <row r="259" spans="2:17" x14ac:dyDescent="0.25">
      <c r="B259" s="14" t="s">
        <v>574</v>
      </c>
      <c r="C259" s="4" t="str">
        <f>VLOOKUP(H259,'KODE BARANG 001'!$D$4:$H$111,5,FALSE)</f>
        <v xml:space="preserve">PERALATAN </v>
      </c>
      <c r="D259" s="3" t="str">
        <f>VLOOKUP(C259,'KODE BARANG 001'!$H$4:$I$115,2,0)</f>
        <v>PL</v>
      </c>
      <c r="E259" s="3" t="str">
        <f>IFERROR(VLOOKUP('ALL '!H259,'KODE BARANG 001'!$D$3:$F$111,3,FALSE),"")</f>
        <v xml:space="preserve">LEMARI </v>
      </c>
      <c r="F259" s="4" t="str">
        <f>VLOOKUP(H259,'KODE BARANG 001'!$D$3:E365,2,FALSE)</f>
        <v>DISPLAY PRODUCT 3</v>
      </c>
      <c r="G259" s="4" t="str">
        <f>VLOOKUP(H259,'KODE BARANG 001'!$D$4:$G$111,4,FALSE)</f>
        <v>DISPLAY PRODUCT 3</v>
      </c>
      <c r="H259" s="3" t="s">
        <v>305</v>
      </c>
      <c r="I259" s="14" t="s">
        <v>37</v>
      </c>
      <c r="J259" s="20" t="s">
        <v>447</v>
      </c>
      <c r="K259" s="3" t="s">
        <v>69</v>
      </c>
      <c r="L259" s="3">
        <v>2022</v>
      </c>
      <c r="M259" s="5"/>
      <c r="N259" s="64">
        <f>VLOOKUP(H259,'KODE BARANG 001'!$D$3:$L$115,8,0)</f>
        <v>5500000</v>
      </c>
      <c r="O259" s="3" t="s">
        <v>214</v>
      </c>
      <c r="P259" s="14" t="str">
        <f t="shared" si="3"/>
        <v>LM13/GA /PL/BTI /2022-001</v>
      </c>
      <c r="Q259" s="3"/>
    </row>
    <row r="260" spans="2:17" x14ac:dyDescent="0.25">
      <c r="B260" s="14" t="s">
        <v>575</v>
      </c>
      <c r="C260" s="4" t="str">
        <f>VLOOKUP(H260,'KODE BARANG 001'!$D$4:$H$111,5,FALSE)</f>
        <v xml:space="preserve">PERALATAN </v>
      </c>
      <c r="D260" s="3" t="str">
        <f>VLOOKUP(C260,'KODE BARANG 001'!$H$4:$I$115,2,0)</f>
        <v>PL</v>
      </c>
      <c r="E260" s="3" t="str">
        <f>IFERROR(VLOOKUP('ALL '!H260,'KODE BARANG 001'!$D$3:$F$111,3,FALSE),"")</f>
        <v xml:space="preserve">LEMARI </v>
      </c>
      <c r="F260" s="4" t="str">
        <f>VLOOKUP(H260,'KODE BARANG 001'!$D$3:E366,2,FALSE)</f>
        <v>DISPLAY PRODUCT 3</v>
      </c>
      <c r="G260" s="4" t="str">
        <f>VLOOKUP(H260,'KODE BARANG 001'!$D$4:$G$111,4,FALSE)</f>
        <v>DISPLAY PRODUCT 3</v>
      </c>
      <c r="H260" s="3" t="s">
        <v>305</v>
      </c>
      <c r="I260" s="14" t="s">
        <v>38</v>
      </c>
      <c r="J260" s="20" t="s">
        <v>447</v>
      </c>
      <c r="K260" s="3" t="s">
        <v>69</v>
      </c>
      <c r="L260" s="3">
        <v>2022</v>
      </c>
      <c r="M260" s="5"/>
      <c r="N260" s="64">
        <f>VLOOKUP(H260,'KODE BARANG 001'!$D$3:$L$115,8,0)</f>
        <v>5500000</v>
      </c>
      <c r="O260" s="3" t="s">
        <v>214</v>
      </c>
      <c r="P260" s="14" t="str">
        <f t="shared" si="3"/>
        <v>LM13/GA /PL/BTI /2022-002</v>
      </c>
      <c r="Q260" s="3"/>
    </row>
    <row r="261" spans="2:17" x14ac:dyDescent="0.25">
      <c r="B261" s="14" t="s">
        <v>576</v>
      </c>
      <c r="C261" s="4" t="str">
        <f>VLOOKUP(H261,'KODE BARANG 001'!$D$4:$H$111,5,FALSE)</f>
        <v xml:space="preserve">PERALATAN </v>
      </c>
      <c r="D261" s="3" t="str">
        <f>VLOOKUP(C261,'KODE BARANG 001'!$H$4:$I$115,2,0)</f>
        <v>PL</v>
      </c>
      <c r="E261" s="3" t="str">
        <f>IFERROR(VLOOKUP('ALL '!H261,'KODE BARANG 001'!$D$3:$F$111,3,FALSE),"")</f>
        <v xml:space="preserve">LEMARI </v>
      </c>
      <c r="F261" s="4" t="str">
        <f>VLOOKUP(H261,'KODE BARANG 001'!$D$3:E367,2,FALSE)</f>
        <v>DISPLAY PRODUCT 3</v>
      </c>
      <c r="G261" s="4" t="str">
        <f>VLOOKUP(H261,'KODE BARANG 001'!$D$4:$G$111,4,FALSE)</f>
        <v>DISPLAY PRODUCT 3</v>
      </c>
      <c r="H261" s="3" t="s">
        <v>305</v>
      </c>
      <c r="I261" s="14" t="s">
        <v>39</v>
      </c>
      <c r="J261" s="20" t="s">
        <v>447</v>
      </c>
      <c r="K261" s="3" t="s">
        <v>69</v>
      </c>
      <c r="L261" s="3">
        <v>2022</v>
      </c>
      <c r="M261" s="5"/>
      <c r="N261" s="64">
        <f>VLOOKUP(H261,'KODE BARANG 001'!$D$3:$L$115,8,0)</f>
        <v>5500000</v>
      </c>
      <c r="O261" s="3" t="s">
        <v>214</v>
      </c>
      <c r="P261" s="14" t="str">
        <f t="shared" si="3"/>
        <v>LM13/GA /PL/BTI /2022-003</v>
      </c>
      <c r="Q261" s="3"/>
    </row>
    <row r="262" spans="2:17" x14ac:dyDescent="0.25">
      <c r="B262" s="14" t="s">
        <v>577</v>
      </c>
      <c r="C262" s="4" t="str">
        <f>VLOOKUP(H262,'KODE BARANG 001'!$D$4:$H$111,5,FALSE)</f>
        <v xml:space="preserve">PERALATAN </v>
      </c>
      <c r="D262" s="3" t="str">
        <f>VLOOKUP(C262,'KODE BARANG 001'!$H$4:$I$115,2,0)</f>
        <v>PL</v>
      </c>
      <c r="E262" s="3" t="str">
        <f>IFERROR(VLOOKUP('ALL '!H262,'KODE BARANG 001'!$D$3:$F$111,3,FALSE),"")</f>
        <v xml:space="preserve">LEMARI </v>
      </c>
      <c r="F262" s="4" t="str">
        <f>VLOOKUP(H262,'KODE BARANG 001'!$D$3:E368,2,FALSE)</f>
        <v>DISPLAY PRODUCT 3</v>
      </c>
      <c r="G262" s="4" t="str">
        <f>VLOOKUP(H262,'KODE BARANG 001'!$D$4:$G$111,4,FALSE)</f>
        <v>DISPLAY PRODUCT 3</v>
      </c>
      <c r="H262" s="3" t="s">
        <v>305</v>
      </c>
      <c r="I262" s="14" t="s">
        <v>40</v>
      </c>
      <c r="J262" s="20" t="s">
        <v>447</v>
      </c>
      <c r="K262" s="3" t="s">
        <v>69</v>
      </c>
      <c r="L262" s="3">
        <v>2022</v>
      </c>
      <c r="M262" s="5"/>
      <c r="N262" s="64">
        <f>VLOOKUP(H262,'KODE BARANG 001'!$D$3:$L$115,8,0)</f>
        <v>5500000</v>
      </c>
      <c r="O262" s="3" t="s">
        <v>214</v>
      </c>
      <c r="P262" s="14" t="str">
        <f t="shared" ref="P262:P325" si="4">CONCATENATE(H262,$S$6,$K$6,$S$6,D262,$S$6,$S$7,$S$6,L262,$S$8,I262)</f>
        <v>LM13/GA /PL/BTI /2022-004</v>
      </c>
      <c r="Q262" s="3"/>
    </row>
    <row r="263" spans="2:17" x14ac:dyDescent="0.25">
      <c r="B263" s="14" t="s">
        <v>578</v>
      </c>
      <c r="C263" s="4" t="str">
        <f>VLOOKUP(H263,'KODE BARANG 001'!$D$4:$H$111,5,FALSE)</f>
        <v xml:space="preserve">PERALATAN </v>
      </c>
      <c r="D263" s="3" t="str">
        <f>VLOOKUP(C263,'KODE BARANG 001'!$H$4:$I$115,2,0)</f>
        <v>PL</v>
      </c>
      <c r="E263" s="3" t="str">
        <f>IFERROR(VLOOKUP('ALL '!H263,'KODE BARANG 001'!$D$3:$F$111,3,FALSE),"")</f>
        <v xml:space="preserve">LEMARI </v>
      </c>
      <c r="F263" s="4" t="str">
        <f>VLOOKUP(H263,'KODE BARANG 001'!$D$3:E369,2,FALSE)</f>
        <v>DISPLAY PRODUCT 3</v>
      </c>
      <c r="G263" s="4" t="str">
        <f>VLOOKUP(H263,'KODE BARANG 001'!$D$4:$G$111,4,FALSE)</f>
        <v>DISPLAY PRODUCT 3</v>
      </c>
      <c r="H263" s="3" t="s">
        <v>305</v>
      </c>
      <c r="I263" s="14" t="s">
        <v>41</v>
      </c>
      <c r="J263" s="20" t="s">
        <v>447</v>
      </c>
      <c r="K263" s="3" t="s">
        <v>69</v>
      </c>
      <c r="L263" s="3">
        <v>2022</v>
      </c>
      <c r="M263" s="5"/>
      <c r="N263" s="64">
        <f>VLOOKUP(H263,'KODE BARANG 001'!$D$3:$L$115,8,0)</f>
        <v>5500000</v>
      </c>
      <c r="O263" s="3" t="s">
        <v>214</v>
      </c>
      <c r="P263" s="14" t="str">
        <f t="shared" si="4"/>
        <v>LM13/GA /PL/BTI /2022-005</v>
      </c>
      <c r="Q263" s="3"/>
    </row>
    <row r="264" spans="2:17" x14ac:dyDescent="0.25">
      <c r="B264" s="14" t="s">
        <v>579</v>
      </c>
      <c r="C264" s="4" t="str">
        <f>VLOOKUP(H264,'KODE BARANG 001'!$D$4:$H$111,5,FALSE)</f>
        <v xml:space="preserve">PERALATAN </v>
      </c>
      <c r="D264" s="3" t="str">
        <f>VLOOKUP(C264,'KODE BARANG 001'!$H$4:$I$115,2,0)</f>
        <v>PL</v>
      </c>
      <c r="E264" s="3" t="str">
        <f>IFERROR(VLOOKUP('ALL '!H264,'KODE BARANG 001'!$D$3:$F$111,3,FALSE),"")</f>
        <v xml:space="preserve">LEMARI </v>
      </c>
      <c r="F264" s="4" t="str">
        <f>VLOOKUP(H264,'KODE BARANG 001'!$D$3:E370,2,FALSE)</f>
        <v>DISPLAY PRODUCT 3</v>
      </c>
      <c r="G264" s="4" t="str">
        <f>VLOOKUP(H264,'KODE BARANG 001'!$D$4:$G$111,4,FALSE)</f>
        <v>DISPLAY PRODUCT 3</v>
      </c>
      <c r="H264" s="3" t="s">
        <v>305</v>
      </c>
      <c r="I264" s="14" t="s">
        <v>42</v>
      </c>
      <c r="J264" s="20" t="s">
        <v>447</v>
      </c>
      <c r="K264" s="3" t="s">
        <v>69</v>
      </c>
      <c r="L264" s="3">
        <v>2022</v>
      </c>
      <c r="M264" s="5"/>
      <c r="N264" s="64">
        <f>VLOOKUP(H264,'KODE BARANG 001'!$D$3:$L$115,8,0)</f>
        <v>5500000</v>
      </c>
      <c r="O264" s="3" t="s">
        <v>214</v>
      </c>
      <c r="P264" s="14" t="str">
        <f t="shared" si="4"/>
        <v>LM13/GA /PL/BTI /2022-006</v>
      </c>
      <c r="Q264" s="3"/>
    </row>
    <row r="265" spans="2:17" x14ac:dyDescent="0.25">
      <c r="B265" s="14" t="s">
        <v>580</v>
      </c>
      <c r="C265" s="4" t="str">
        <f>VLOOKUP(H265,'KODE BARANG 001'!$D$4:$H$111,5,FALSE)</f>
        <v xml:space="preserve">PERALATAN </v>
      </c>
      <c r="D265" s="3" t="str">
        <f>VLOOKUP(C265,'KODE BARANG 001'!$H$4:$I$115,2,0)</f>
        <v>PL</v>
      </c>
      <c r="E265" s="3" t="str">
        <f>IFERROR(VLOOKUP('ALL '!H265,'KODE BARANG 001'!$D$3:$F$111,3,FALSE),"")</f>
        <v xml:space="preserve">MEJA </v>
      </c>
      <c r="F265" s="4" t="str">
        <f>VLOOKUP(H265,'KODE BARANG 001'!$D$3:E371,2,FALSE)</f>
        <v>MEJA BULAT 1</v>
      </c>
      <c r="G265" s="4" t="str">
        <f>VLOOKUP(H265,'KODE BARANG 001'!$D$4:$G$111,4,FALSE)</f>
        <v>Meja Rapat Meeting Conference Table Eksklusif Bulat 120 Cm - Grey</v>
      </c>
      <c r="H265" s="3" t="s">
        <v>444</v>
      </c>
      <c r="I265" s="14" t="s">
        <v>41</v>
      </c>
      <c r="J265" s="20" t="s">
        <v>447</v>
      </c>
      <c r="K265" s="3" t="s">
        <v>69</v>
      </c>
      <c r="L265" s="3">
        <v>2019</v>
      </c>
      <c r="M265" s="5"/>
      <c r="N265" s="64">
        <f>VLOOKUP(H265,'KODE BARANG 001'!$D$3:$L$115,8,0)</f>
        <v>1250000</v>
      </c>
      <c r="O265" s="3" t="s">
        <v>214</v>
      </c>
      <c r="P265" s="14" t="str">
        <f t="shared" si="4"/>
        <v>MJ17/GA /PL/BTI /2019-005</v>
      </c>
      <c r="Q265" s="3"/>
    </row>
    <row r="266" spans="2:17" x14ac:dyDescent="0.25">
      <c r="B266" s="14" t="s">
        <v>581</v>
      </c>
      <c r="C266" s="4" t="str">
        <f>VLOOKUP(H266,'KODE BARANG 001'!$D$4:$H$111,5,FALSE)</f>
        <v xml:space="preserve">PERLENGKAPAN </v>
      </c>
      <c r="D266" s="3" t="str">
        <f>VLOOKUP(C266,'KODE BARANG 001'!$H$4:$I$115,2,0)</f>
        <v>PK</v>
      </c>
      <c r="E266" s="3" t="str">
        <f>IFERROR(VLOOKUP('ALL '!H266,'KODE BARANG 001'!$D$3:$F$111,3,FALSE),"")</f>
        <v xml:space="preserve">JAM </v>
      </c>
      <c r="F266" s="4" t="str">
        <f>VLOOKUP(H266,'KODE BARANG 001'!$D$3:E372,2,FALSE)</f>
        <v xml:space="preserve">JAM DINDING 3 </v>
      </c>
      <c r="G266" s="4" t="str">
        <f>VLOOKUP(H266,'KODE BARANG 001'!$D$4:$G$111,4,FALSE)</f>
        <v>Jam dinding 3</v>
      </c>
      <c r="H266" s="3" t="s">
        <v>324</v>
      </c>
      <c r="I266" s="14" t="s">
        <v>40</v>
      </c>
      <c r="J266" s="20" t="s">
        <v>447</v>
      </c>
      <c r="K266" s="3" t="s">
        <v>69</v>
      </c>
      <c r="L266" s="3">
        <v>2019</v>
      </c>
      <c r="M266" s="5"/>
      <c r="N266" s="64">
        <f>VLOOKUP(H266,'KODE BARANG 001'!$D$3:$L$115,8,0)</f>
        <v>30000</v>
      </c>
      <c r="O266" s="3" t="s">
        <v>214</v>
      </c>
      <c r="P266" s="14" t="str">
        <f t="shared" si="4"/>
        <v>JM03/GA /PK/BTI /2019-004</v>
      </c>
      <c r="Q266" s="3"/>
    </row>
    <row r="267" spans="2:17" x14ac:dyDescent="0.25">
      <c r="B267" s="14" t="s">
        <v>582</v>
      </c>
      <c r="C267" s="4" t="str">
        <f>VLOOKUP(H267,'KODE BARANG 001'!$D$4:$H$111,5,FALSE)</f>
        <v xml:space="preserve">PERLENGKAPAN </v>
      </c>
      <c r="D267" s="3" t="str">
        <f>VLOOKUP(C267,'KODE BARANG 001'!$H$4:$I$115,2,0)</f>
        <v>PK</v>
      </c>
      <c r="E267" s="3" t="str">
        <f>IFERROR(VLOOKUP('ALL '!H267,'KODE BARANG 001'!$D$3:$F$111,3,FALSE),"")</f>
        <v xml:space="preserve">BOX </v>
      </c>
      <c r="F267" s="4" t="str">
        <f>VLOOKUP(H267,'KODE BARANG 001'!$D$3:E373,2,FALSE)</f>
        <v>TEMPAT SAMPAH 1</v>
      </c>
      <c r="G267" s="4" t="str">
        <f>VLOOKUP(H267,'KODE BARANG 001'!$D$4:$G$111,4,FALSE)</f>
        <v>Krisbow Tong Sampah Injak 12 Liter Stainless Steel Dust Bin</v>
      </c>
      <c r="H267" s="3" t="s">
        <v>319</v>
      </c>
      <c r="I267" s="14" t="s">
        <v>41</v>
      </c>
      <c r="J267" s="20" t="s">
        <v>447</v>
      </c>
      <c r="K267" s="3" t="s">
        <v>69</v>
      </c>
      <c r="L267" s="3">
        <v>2019</v>
      </c>
      <c r="M267" s="5"/>
      <c r="N267" s="64">
        <f>VLOOKUP(H267,'KODE BARANG 001'!$D$3:$L$115,8,0)</f>
        <v>250000</v>
      </c>
      <c r="O267" s="3" t="s">
        <v>214</v>
      </c>
      <c r="P267" s="14" t="str">
        <f t="shared" si="4"/>
        <v>BX03/GA /PK/BTI /2019-005</v>
      </c>
      <c r="Q267" s="3"/>
    </row>
    <row r="268" spans="2:17" x14ac:dyDescent="0.25">
      <c r="B268" s="14" t="s">
        <v>583</v>
      </c>
      <c r="C268" s="4" t="str">
        <f>VLOOKUP(H268,'KODE BARANG 001'!$D$4:$H$111,5,FALSE)</f>
        <v xml:space="preserve">PERALATAN </v>
      </c>
      <c r="D268" s="3" t="str">
        <f>VLOOKUP(C268,'KODE BARANG 001'!$H$4:$I$115,2,0)</f>
        <v>PL</v>
      </c>
      <c r="E268" s="3" t="str">
        <f>IFERROR(VLOOKUP('ALL '!H268,'KODE BARANG 001'!$D$3:$F$111,3,FALSE),"")</f>
        <v xml:space="preserve">KURSI </v>
      </c>
      <c r="F268" s="4" t="str">
        <f>VLOOKUP(H268,'KODE BARANG 001'!$D$3:E374,2,FALSE)</f>
        <v xml:space="preserve">KURSI STAFF </v>
      </c>
      <c r="G268" s="4" t="str">
        <f>VLOOKUP(H268,'KODE BARANG 001'!$D$4:$G$111,4,FALSE)</f>
        <v>Kursi Isabel 300TT - Hitam</v>
      </c>
      <c r="H268" s="3" t="s">
        <v>333</v>
      </c>
      <c r="I268" s="14" t="s">
        <v>44</v>
      </c>
      <c r="J268" s="20" t="s">
        <v>447</v>
      </c>
      <c r="K268" s="3" t="s">
        <v>69</v>
      </c>
      <c r="L268" s="3">
        <v>2019</v>
      </c>
      <c r="M268" s="5"/>
      <c r="N268" s="64">
        <f>VLOOKUP(H268,'KODE BARANG 001'!$D$3:$L$115,8,0)</f>
        <v>320000</v>
      </c>
      <c r="O268" s="3" t="s">
        <v>214</v>
      </c>
      <c r="P268" s="14" t="str">
        <f t="shared" si="4"/>
        <v>KR09/GA /PL/BTI /2019-008</v>
      </c>
      <c r="Q268" s="3"/>
    </row>
    <row r="269" spans="2:17" x14ac:dyDescent="0.25">
      <c r="B269" s="14" t="s">
        <v>584</v>
      </c>
      <c r="C269" s="4" t="str">
        <f>VLOOKUP(H269,'KODE BARANG 001'!$D$4:$H$111,5,FALSE)</f>
        <v xml:space="preserve">PERALATAN </v>
      </c>
      <c r="D269" s="3" t="str">
        <f>VLOOKUP(C269,'KODE BARANG 001'!$H$4:$I$115,2,0)</f>
        <v>PL</v>
      </c>
      <c r="E269" s="3" t="str">
        <f>IFERROR(VLOOKUP('ALL '!H269,'KODE BARANG 001'!$D$3:$F$111,3,FALSE),"")</f>
        <v xml:space="preserve">KURSI </v>
      </c>
      <c r="F269" s="4" t="str">
        <f>VLOOKUP(H269,'KODE BARANG 001'!$D$3:E375,2,FALSE)</f>
        <v xml:space="preserve">KURSI PASIEN </v>
      </c>
      <c r="G269" s="4" t="str">
        <f>VLOOKUP(H269,'KODE BARANG 001'!$D$4:$G$111,4,FALSE)</f>
        <v>Neo Flyx Kursi Banquet - Hitam</v>
      </c>
      <c r="H269" s="3" t="s">
        <v>298</v>
      </c>
      <c r="I269" s="14" t="s">
        <v>42</v>
      </c>
      <c r="J269" s="20" t="s">
        <v>447</v>
      </c>
      <c r="K269" s="3" t="s">
        <v>69</v>
      </c>
      <c r="L269" s="3">
        <v>2019</v>
      </c>
      <c r="M269" s="5"/>
      <c r="N269" s="64">
        <f>VLOOKUP(H269,'KODE BARANG 001'!$D$3:$L$115,8,0)</f>
        <v>400000</v>
      </c>
      <c r="O269" s="3" t="s">
        <v>214</v>
      </c>
      <c r="P269" s="14" t="str">
        <f t="shared" si="4"/>
        <v>KR10/GA /PL/BTI /2019-006</v>
      </c>
      <c r="Q269" s="3"/>
    </row>
    <row r="270" spans="2:17" x14ac:dyDescent="0.25">
      <c r="B270" s="14" t="s">
        <v>585</v>
      </c>
      <c r="C270" s="4" t="str">
        <f>VLOOKUP(H270,'KODE BARANG 001'!$D$4:$H$111,5,FALSE)</f>
        <v xml:space="preserve">PERLENGKAPAN </v>
      </c>
      <c r="D270" s="3" t="str">
        <f>VLOOKUP(C270,'KODE BARANG 001'!$H$4:$I$115,2,0)</f>
        <v>PK</v>
      </c>
      <c r="E270" s="3" t="str">
        <f>IFERROR(VLOOKUP('ALL '!H270,'KODE BARANG 001'!$D$3:$F$111,3,FALSE),"")</f>
        <v>ART</v>
      </c>
      <c r="F270" s="4" t="str">
        <f>VLOOKUP(H270,'KODE BARANG 001'!$D$3:E376,2,FALSE)</f>
        <v xml:space="preserve">WAYANG </v>
      </c>
      <c r="G270" s="4" t="str">
        <f>VLOOKUP(H270,'KODE BARANG 001'!$D$4:$G$111,4,FALSE)</f>
        <v xml:space="preserve">Wayang Nakalua-Sadewa </v>
      </c>
      <c r="H270" s="3" t="s">
        <v>314</v>
      </c>
      <c r="I270" s="14" t="s">
        <v>37</v>
      </c>
      <c r="J270" s="20" t="s">
        <v>447</v>
      </c>
      <c r="K270" s="3" t="s">
        <v>69</v>
      </c>
      <c r="L270" s="3">
        <v>2019</v>
      </c>
      <c r="M270" s="5"/>
      <c r="N270" s="64">
        <f>VLOOKUP(H270,'KODE BARANG 001'!$D$3:$L$115,8,0)</f>
        <v>60000</v>
      </c>
      <c r="O270" s="3" t="s">
        <v>214</v>
      </c>
      <c r="P270" s="14" t="str">
        <f t="shared" si="4"/>
        <v>AR01/GA /PK/BTI /2019-001</v>
      </c>
      <c r="Q270" s="3"/>
    </row>
    <row r="271" spans="2:17" x14ac:dyDescent="0.25">
      <c r="B271" s="14" t="s">
        <v>586</v>
      </c>
      <c r="C271" s="4" t="str">
        <f>VLOOKUP(H271,'KODE BARANG 001'!$D$4:$H$111,5,FALSE)</f>
        <v xml:space="preserve">PERLENGKAPAN </v>
      </c>
      <c r="D271" s="3" t="str">
        <f>VLOOKUP(C271,'KODE BARANG 001'!$H$4:$I$115,2,0)</f>
        <v>PK</v>
      </c>
      <c r="E271" s="3" t="str">
        <f>IFERROR(VLOOKUP('ALL '!H271,'KODE BARANG 001'!$D$3:$F$111,3,FALSE),"")</f>
        <v>ART</v>
      </c>
      <c r="F271" s="4" t="str">
        <f>VLOOKUP(H271,'KODE BARANG 001'!$D$3:E377,2,FALSE)</f>
        <v xml:space="preserve">WAYANG </v>
      </c>
      <c r="G271" s="4" t="str">
        <f>VLOOKUP(H271,'KODE BARANG 001'!$D$4:$G$111,4,FALSE)</f>
        <v xml:space="preserve">Wayang Nakalua-Sadewa </v>
      </c>
      <c r="H271" s="3" t="s">
        <v>314</v>
      </c>
      <c r="I271" s="14" t="s">
        <v>38</v>
      </c>
      <c r="J271" s="20" t="s">
        <v>447</v>
      </c>
      <c r="K271" s="3" t="s">
        <v>69</v>
      </c>
      <c r="L271" s="3">
        <v>2019</v>
      </c>
      <c r="M271" s="5"/>
      <c r="N271" s="64">
        <f>VLOOKUP(H271,'KODE BARANG 001'!$D$3:$L$115,8,0)</f>
        <v>60000</v>
      </c>
      <c r="O271" s="3" t="s">
        <v>214</v>
      </c>
      <c r="P271" s="14" t="str">
        <f t="shared" si="4"/>
        <v>AR01/GA /PK/BTI /2019-002</v>
      </c>
      <c r="Q271" s="3"/>
    </row>
    <row r="272" spans="2:17" x14ac:dyDescent="0.25">
      <c r="B272" s="14" t="s">
        <v>587</v>
      </c>
      <c r="C272" s="4" t="str">
        <f>VLOOKUP(H272,'KODE BARANG 001'!$D$4:$H$111,5,FALSE)</f>
        <v xml:space="preserve">PERLENGKAPAN </v>
      </c>
      <c r="D272" s="3" t="str">
        <f>VLOOKUP(C272,'KODE BARANG 001'!$H$4:$I$115,2,0)</f>
        <v>PK</v>
      </c>
      <c r="E272" s="3" t="str">
        <f>IFERROR(VLOOKUP('ALL '!H272,'KODE BARANG 001'!$D$3:$F$111,3,FALSE),"")</f>
        <v xml:space="preserve">ART </v>
      </c>
      <c r="F272" s="4" t="str">
        <f>VLOOKUP(H272,'KODE BARANG 001'!$D$3:E378,2,FALSE)</f>
        <v>TANAMAN HIAS</v>
      </c>
      <c r="G272" s="4" t="str">
        <f>VLOOKUP(H272,'KODE BARANG 001'!$D$4:$G$111,4,FALSE)</f>
        <v xml:space="preserve">Bunga Plastik </v>
      </c>
      <c r="H272" s="3" t="s">
        <v>316</v>
      </c>
      <c r="I272" s="14" t="s">
        <v>37</v>
      </c>
      <c r="J272" s="20" t="s">
        <v>447</v>
      </c>
      <c r="K272" s="3" t="s">
        <v>69</v>
      </c>
      <c r="L272" s="3">
        <v>2019</v>
      </c>
      <c r="M272" s="5"/>
      <c r="N272" s="64">
        <f>VLOOKUP(H272,'KODE BARANG 001'!$D$3:$L$115,8,0)</f>
        <v>285000</v>
      </c>
      <c r="O272" s="3" t="s">
        <v>214</v>
      </c>
      <c r="P272" s="14" t="str">
        <f t="shared" si="4"/>
        <v>AR03/GA /PK/BTI /2019-001</v>
      </c>
      <c r="Q272" s="3"/>
    </row>
    <row r="273" spans="2:17" x14ac:dyDescent="0.25">
      <c r="B273" s="14" t="s">
        <v>588</v>
      </c>
      <c r="C273" s="35" t="str">
        <f>VLOOKUP(H273,'KODE BARANG 001'!$D$4:$H$111,5,FALSE)</f>
        <v xml:space="preserve">PERALATAN </v>
      </c>
      <c r="D273" s="3" t="str">
        <f>VLOOKUP(C273,'KODE BARANG 001'!$H$4:$I$115,2,0)</f>
        <v>PL</v>
      </c>
      <c r="E273" s="36" t="str">
        <f>IFERROR(VLOOKUP('ALL '!H273,'KODE BARANG 001'!$D$3:$F$111,3,FALSE),"")</f>
        <v>MEJA</v>
      </c>
      <c r="F273" s="35" t="str">
        <f>VLOOKUP(H273,'KODE BARANG 001'!$D$3:E379,2,FALSE)</f>
        <v>MEJA STAFF 1</v>
      </c>
      <c r="G273" s="35" t="str">
        <f>VLOOKUP(H273,'KODE BARANG 001'!$D$4:$G$111,4,FALSE)</f>
        <v>Donati Winch desk 120 x 60 cm Beech+ Alu</v>
      </c>
      <c r="H273" s="36" t="s">
        <v>350</v>
      </c>
      <c r="I273" s="37" t="s">
        <v>44</v>
      </c>
      <c r="J273" s="38" t="s">
        <v>449</v>
      </c>
      <c r="K273" s="3" t="s">
        <v>69</v>
      </c>
      <c r="L273" s="3">
        <v>2019</v>
      </c>
      <c r="M273" s="39"/>
      <c r="N273" s="64">
        <f>VLOOKUP(H273,'KODE BARANG 001'!$D$3:$L$115,8,0)</f>
        <v>1500000</v>
      </c>
      <c r="O273" s="36" t="s">
        <v>214</v>
      </c>
      <c r="P273" s="14" t="str">
        <f t="shared" si="4"/>
        <v>MJ01/GA /PL/BTI /2019-008</v>
      </c>
      <c r="Q273" s="36"/>
    </row>
    <row r="274" spans="2:17" x14ac:dyDescent="0.25">
      <c r="B274" s="14" t="s">
        <v>589</v>
      </c>
      <c r="C274" s="4" t="str">
        <f>VLOOKUP(H274,'KODE BARANG 001'!$D$4:$H$111,5,FALSE)</f>
        <v xml:space="preserve">PERALATAN </v>
      </c>
      <c r="D274" s="3" t="str">
        <f>VLOOKUP(C274,'KODE BARANG 001'!$H$4:$I$115,2,0)</f>
        <v>PL</v>
      </c>
      <c r="E274" s="3" t="str">
        <f>IFERROR(VLOOKUP('ALL '!H274,'KODE BARANG 001'!$D$3:$F$111,3,FALSE),"")</f>
        <v>MEJA</v>
      </c>
      <c r="F274" s="4" t="str">
        <f>VLOOKUP(H274,'KODE BARANG 001'!$D$3:E380,2,FALSE)</f>
        <v>MEJA STAFF 1</v>
      </c>
      <c r="G274" s="4" t="str">
        <f>VLOOKUP(H274,'KODE BARANG 001'!$D$4:$G$111,4,FALSE)</f>
        <v>Donati Winch desk 120 x 60 cm Beech+ Alu</v>
      </c>
      <c r="H274" s="3" t="s">
        <v>350</v>
      </c>
      <c r="I274" s="14" t="s">
        <v>45</v>
      </c>
      <c r="J274" s="20" t="s">
        <v>449</v>
      </c>
      <c r="K274" s="3" t="s">
        <v>69</v>
      </c>
      <c r="L274" s="3">
        <v>2019</v>
      </c>
      <c r="M274" s="5"/>
      <c r="N274" s="64">
        <f>VLOOKUP(H274,'KODE BARANG 001'!$D$3:$L$115,8,0)</f>
        <v>1500000</v>
      </c>
      <c r="O274" s="3" t="s">
        <v>214</v>
      </c>
      <c r="P274" s="14" t="str">
        <f t="shared" si="4"/>
        <v>MJ01/GA /PL/BTI /2019-009</v>
      </c>
      <c r="Q274" s="3"/>
    </row>
    <row r="275" spans="2:17" x14ac:dyDescent="0.25">
      <c r="B275" s="14" t="s">
        <v>590</v>
      </c>
      <c r="C275" s="4" t="str">
        <f>VLOOKUP(H275,'KODE BARANG 001'!$D$4:$H$111,5,FALSE)</f>
        <v xml:space="preserve">PERALATAN </v>
      </c>
      <c r="D275" s="3" t="str">
        <f>VLOOKUP(C275,'KODE BARANG 001'!$H$4:$I$115,2,0)</f>
        <v>PL</v>
      </c>
      <c r="E275" s="3" t="str">
        <f>IFERROR(VLOOKUP('ALL '!H275,'KODE BARANG 001'!$D$3:$F$111,3,FALSE),"")</f>
        <v>MEJA</v>
      </c>
      <c r="F275" s="4" t="str">
        <f>VLOOKUP(H275,'KODE BARANG 001'!$D$3:E381,2,FALSE)</f>
        <v>MEJA STAFF 1</v>
      </c>
      <c r="G275" s="4" t="str">
        <f>VLOOKUP(H275,'KODE BARANG 001'!$D$4:$G$111,4,FALSE)</f>
        <v>Donati Winch desk 120 x 60 cm Beech+ Alu</v>
      </c>
      <c r="H275" s="3" t="s">
        <v>350</v>
      </c>
      <c r="I275" s="14" t="s">
        <v>46</v>
      </c>
      <c r="J275" s="20" t="s">
        <v>449</v>
      </c>
      <c r="K275" s="3" t="s">
        <v>69</v>
      </c>
      <c r="L275" s="3">
        <v>2019</v>
      </c>
      <c r="M275" s="5"/>
      <c r="N275" s="64">
        <f>VLOOKUP(H275,'KODE BARANG 001'!$D$3:$L$115,8,0)</f>
        <v>1500000</v>
      </c>
      <c r="O275" s="3" t="s">
        <v>214</v>
      </c>
      <c r="P275" s="14" t="str">
        <f t="shared" si="4"/>
        <v>MJ01/GA /PL/BTI /2019-010</v>
      </c>
      <c r="Q275" s="3"/>
    </row>
    <row r="276" spans="2:17" x14ac:dyDescent="0.25">
      <c r="B276" s="14" t="s">
        <v>591</v>
      </c>
      <c r="C276" s="4" t="str">
        <f>VLOOKUP(H276,'KODE BARANG 001'!$D$4:$H$111,5,FALSE)</f>
        <v xml:space="preserve">PERALATAN </v>
      </c>
      <c r="D276" s="3" t="str">
        <f>VLOOKUP(C276,'KODE BARANG 001'!$H$4:$I$115,2,0)</f>
        <v>PL</v>
      </c>
      <c r="E276" s="3" t="str">
        <f>IFERROR(VLOOKUP('ALL '!H276,'KODE BARANG 001'!$D$3:$F$111,3,FALSE),"")</f>
        <v>MEJA</v>
      </c>
      <c r="F276" s="4" t="str">
        <f>VLOOKUP(H276,'KODE BARANG 001'!$D$3:E382,2,FALSE)</f>
        <v>MEJA STAFF 1</v>
      </c>
      <c r="G276" s="4" t="str">
        <f>VLOOKUP(H276,'KODE BARANG 001'!$D$4:$G$111,4,FALSE)</f>
        <v>Donati Winch desk 120 x 60 cm Beech+ Alu</v>
      </c>
      <c r="H276" s="3" t="s">
        <v>350</v>
      </c>
      <c r="I276" s="14" t="s">
        <v>47</v>
      </c>
      <c r="J276" s="20" t="s">
        <v>449</v>
      </c>
      <c r="K276" s="3" t="s">
        <v>69</v>
      </c>
      <c r="L276" s="3">
        <v>2019</v>
      </c>
      <c r="M276" s="5"/>
      <c r="N276" s="64">
        <f>VLOOKUP(H276,'KODE BARANG 001'!$D$3:$L$115,8,0)</f>
        <v>1500000</v>
      </c>
      <c r="O276" s="3" t="s">
        <v>214</v>
      </c>
      <c r="P276" s="14" t="str">
        <f t="shared" si="4"/>
        <v>MJ01/GA /PL/BTI /2019-011</v>
      </c>
      <c r="Q276" s="3"/>
    </row>
    <row r="277" spans="2:17" x14ac:dyDescent="0.25">
      <c r="B277" s="14" t="s">
        <v>592</v>
      </c>
      <c r="C277" s="4" t="str">
        <f>VLOOKUP(H277,'KODE BARANG 001'!$D$4:$H$111,5,FALSE)</f>
        <v xml:space="preserve">PERALATAN </v>
      </c>
      <c r="D277" s="3" t="str">
        <f>VLOOKUP(C277,'KODE BARANG 001'!$H$4:$I$115,2,0)</f>
        <v>PL</v>
      </c>
      <c r="E277" s="3" t="str">
        <f>IFERROR(VLOOKUP('ALL '!H277,'KODE BARANG 001'!$D$3:$F$111,3,FALSE),"")</f>
        <v>MEJA</v>
      </c>
      <c r="F277" s="4" t="str">
        <f>VLOOKUP(H277,'KODE BARANG 001'!$D$3:E383,2,FALSE)</f>
        <v>MEJA STAFF 2</v>
      </c>
      <c r="G277" s="4" t="str">
        <f>VLOOKUP(H277,'KODE BARANG 001'!$D$4:$G$111,4,FALSE)</f>
        <v>Donati Cherry Office Table-4ft</v>
      </c>
      <c r="H277" s="3" t="s">
        <v>351</v>
      </c>
      <c r="I277" s="14" t="s">
        <v>37</v>
      </c>
      <c r="J277" s="20" t="s">
        <v>449</v>
      </c>
      <c r="K277" s="3" t="s">
        <v>69</v>
      </c>
      <c r="L277" s="3">
        <v>2019</v>
      </c>
      <c r="M277" s="5"/>
      <c r="N277" s="64">
        <f>VLOOKUP(H277,'KODE BARANG 001'!$D$3:$L$115,8,0)</f>
        <v>2100000</v>
      </c>
      <c r="O277" s="3" t="s">
        <v>214</v>
      </c>
      <c r="P277" s="14" t="str">
        <f t="shared" si="4"/>
        <v>MJ02/GA /PL/BTI /2019-001</v>
      </c>
      <c r="Q277" s="3"/>
    </row>
    <row r="278" spans="2:17" x14ac:dyDescent="0.25">
      <c r="B278" s="14" t="s">
        <v>593</v>
      </c>
      <c r="C278" s="4" t="str">
        <f>VLOOKUP(H278,'KODE BARANG 001'!$D$4:$H$111,5,FALSE)</f>
        <v xml:space="preserve">PERALATAN </v>
      </c>
      <c r="D278" s="3" t="str">
        <f>VLOOKUP(C278,'KODE BARANG 001'!$H$4:$I$115,2,0)</f>
        <v>PL</v>
      </c>
      <c r="E278" s="3" t="str">
        <f>IFERROR(VLOOKUP('ALL '!H278,'KODE BARANG 001'!$D$3:$F$111,3,FALSE),"")</f>
        <v xml:space="preserve">KURSI </v>
      </c>
      <c r="F278" s="4" t="str">
        <f>VLOOKUP(H278,'KODE BARANG 001'!$D$3:E384,2,FALSE)</f>
        <v xml:space="preserve">KURSI STAFF </v>
      </c>
      <c r="G278" s="4" t="str">
        <f>VLOOKUP(H278,'KODE BARANG 001'!$D$4:$G$111,4,FALSE)</f>
        <v>Donati Kursi Kantor DO-591 G BLACK</v>
      </c>
      <c r="H278" s="3" t="s">
        <v>330</v>
      </c>
      <c r="I278" s="14" t="s">
        <v>43</v>
      </c>
      <c r="J278" s="20" t="s">
        <v>449</v>
      </c>
      <c r="K278" s="3" t="s">
        <v>69</v>
      </c>
      <c r="L278" s="3">
        <v>2019</v>
      </c>
      <c r="M278" s="5"/>
      <c r="N278" s="64">
        <f>VLOOKUP(H278,'KODE BARANG 001'!$D$3:$L$115,8,0)</f>
        <v>700000</v>
      </c>
      <c r="O278" s="3" t="s">
        <v>214</v>
      </c>
      <c r="P278" s="14" t="str">
        <f t="shared" si="4"/>
        <v>KR06/GA /PL/BTI /2019-007</v>
      </c>
      <c r="Q278" s="3"/>
    </row>
    <row r="279" spans="2:17" x14ac:dyDescent="0.25">
      <c r="B279" s="14" t="s">
        <v>594</v>
      </c>
      <c r="C279" s="4" t="str">
        <f>VLOOKUP(H279,'KODE BARANG 001'!$D$4:$H$111,5,FALSE)</f>
        <v xml:space="preserve">PERALATAN </v>
      </c>
      <c r="D279" s="3" t="str">
        <f>VLOOKUP(C279,'KODE BARANG 001'!$H$4:$I$115,2,0)</f>
        <v>PL</v>
      </c>
      <c r="E279" s="3" t="str">
        <f>IFERROR(VLOOKUP('ALL '!H279,'KODE BARANG 001'!$D$3:$F$111,3,FALSE),"")</f>
        <v xml:space="preserve">KURSI </v>
      </c>
      <c r="F279" s="4" t="str">
        <f>VLOOKUP(H279,'KODE BARANG 001'!$D$3:E385,2,FALSE)</f>
        <v xml:space="preserve">KURSI STAFF </v>
      </c>
      <c r="G279" s="4" t="str">
        <f>VLOOKUP(H279,'KODE BARANG 001'!$D$4:$G$111,4,FALSE)</f>
        <v>Donati Kursi Kantor DO-591 G BLACK</v>
      </c>
      <c r="H279" s="3" t="s">
        <v>330</v>
      </c>
      <c r="I279" s="14" t="s">
        <v>44</v>
      </c>
      <c r="J279" s="20" t="s">
        <v>449</v>
      </c>
      <c r="K279" s="3" t="s">
        <v>69</v>
      </c>
      <c r="L279" s="3">
        <v>2019</v>
      </c>
      <c r="M279" s="5"/>
      <c r="N279" s="64">
        <f>VLOOKUP(H279,'KODE BARANG 001'!$D$3:$L$115,8,0)</f>
        <v>700000</v>
      </c>
      <c r="O279" s="3" t="s">
        <v>214</v>
      </c>
      <c r="P279" s="14" t="str">
        <f t="shared" si="4"/>
        <v>KR06/GA /PL/BTI /2019-008</v>
      </c>
      <c r="Q279" s="3"/>
    </row>
    <row r="280" spans="2:17" x14ac:dyDescent="0.25">
      <c r="B280" s="14" t="s">
        <v>595</v>
      </c>
      <c r="C280" s="4" t="str">
        <f>VLOOKUP(H280,'KODE BARANG 001'!$D$4:$H$111,5,FALSE)</f>
        <v xml:space="preserve">PERALATAN </v>
      </c>
      <c r="D280" s="3" t="str">
        <f>VLOOKUP(C280,'KODE BARANG 001'!$H$4:$I$115,2,0)</f>
        <v>PL</v>
      </c>
      <c r="E280" s="3" t="str">
        <f>IFERROR(VLOOKUP('ALL '!H280,'KODE BARANG 001'!$D$3:$F$111,3,FALSE),"")</f>
        <v xml:space="preserve">KURSI </v>
      </c>
      <c r="F280" s="4" t="str">
        <f>VLOOKUP(H280,'KODE BARANG 001'!$D$3:E386,2,FALSE)</f>
        <v xml:space="preserve">KURSI STAFF </v>
      </c>
      <c r="G280" s="4" t="str">
        <f>VLOOKUP(H280,'KODE BARANG 001'!$D$4:$G$111,4,FALSE)</f>
        <v>Donati Kursi Kantor DO-591 G BLACK</v>
      </c>
      <c r="H280" s="3" t="s">
        <v>330</v>
      </c>
      <c r="I280" s="14" t="s">
        <v>45</v>
      </c>
      <c r="J280" s="20" t="s">
        <v>449</v>
      </c>
      <c r="K280" s="3" t="s">
        <v>69</v>
      </c>
      <c r="L280" s="3">
        <v>2019</v>
      </c>
      <c r="M280" s="5"/>
      <c r="N280" s="64">
        <f>VLOOKUP(H280,'KODE BARANG 001'!$D$3:$L$115,8,0)</f>
        <v>700000</v>
      </c>
      <c r="O280" s="3" t="s">
        <v>214</v>
      </c>
      <c r="P280" s="14" t="str">
        <f t="shared" si="4"/>
        <v>KR06/GA /PL/BTI /2019-009</v>
      </c>
      <c r="Q280" s="3"/>
    </row>
    <row r="281" spans="2:17" x14ac:dyDescent="0.25">
      <c r="B281" s="14" t="s">
        <v>596</v>
      </c>
      <c r="C281" s="4" t="str">
        <f>VLOOKUP(H281,'KODE BARANG 001'!$D$4:$H$111,5,FALSE)</f>
        <v xml:space="preserve">PERALATAN </v>
      </c>
      <c r="D281" s="3" t="str">
        <f>VLOOKUP(C281,'KODE BARANG 001'!$H$4:$I$115,2,0)</f>
        <v>PL</v>
      </c>
      <c r="E281" s="3" t="str">
        <f>IFERROR(VLOOKUP('ALL '!H281,'KODE BARANG 001'!$D$3:$F$111,3,FALSE),"")</f>
        <v xml:space="preserve">KURSI </v>
      </c>
      <c r="F281" s="4" t="str">
        <f>VLOOKUP(H281,'KODE BARANG 001'!$D$3:E387,2,FALSE)</f>
        <v xml:space="preserve">KURSI STAFF </v>
      </c>
      <c r="G281" s="4" t="str">
        <f>VLOOKUP(H281,'KODE BARANG 001'!$D$4:$G$111,4,FALSE)</f>
        <v>Donati Kursi Kantor DO-591 G BLACK</v>
      </c>
      <c r="H281" s="3" t="s">
        <v>330</v>
      </c>
      <c r="I281" s="14" t="s">
        <v>46</v>
      </c>
      <c r="J281" s="20" t="s">
        <v>449</v>
      </c>
      <c r="K281" s="3" t="s">
        <v>69</v>
      </c>
      <c r="L281" s="3">
        <v>2019</v>
      </c>
      <c r="M281" s="5"/>
      <c r="N281" s="64">
        <f>VLOOKUP(H281,'KODE BARANG 001'!$D$3:$L$115,8,0)</f>
        <v>700000</v>
      </c>
      <c r="O281" s="3" t="s">
        <v>214</v>
      </c>
      <c r="P281" s="14" t="str">
        <f t="shared" si="4"/>
        <v>KR06/GA /PL/BTI /2019-010</v>
      </c>
      <c r="Q281" s="3"/>
    </row>
    <row r="282" spans="2:17" x14ac:dyDescent="0.25">
      <c r="B282" s="14" t="s">
        <v>597</v>
      </c>
      <c r="C282" s="4" t="str">
        <f>VLOOKUP(H282,'KODE BARANG 001'!$D$4:$H$111,5,FALSE)</f>
        <v xml:space="preserve">PERALATAN </v>
      </c>
      <c r="D282" s="3" t="str">
        <f>VLOOKUP(C282,'KODE BARANG 001'!$H$4:$I$115,2,0)</f>
        <v>PL</v>
      </c>
      <c r="E282" s="3" t="str">
        <f>IFERROR(VLOOKUP('ALL '!H282,'KODE BARANG 001'!$D$3:$F$111,3,FALSE),"")</f>
        <v xml:space="preserve">AC </v>
      </c>
      <c r="F282" s="4" t="str">
        <f>VLOOKUP(H282,'KODE BARANG 001'!$D$3:E388,2,FALSE)</f>
        <v xml:space="preserve">AC 2 PK </v>
      </c>
      <c r="G282" s="4" t="str">
        <f>VLOOKUP(H282,'KODE BARANG 001'!$D$4:$G$111,4,FALSE)</f>
        <v xml:space="preserve">Air Conditioner Daikin </v>
      </c>
      <c r="H282" s="3" t="s">
        <v>312</v>
      </c>
      <c r="I282" s="14" t="s">
        <v>48</v>
      </c>
      <c r="J282" s="20" t="s">
        <v>449</v>
      </c>
      <c r="K282" s="3" t="s">
        <v>69</v>
      </c>
      <c r="L282" s="3">
        <v>2021</v>
      </c>
      <c r="M282" s="5"/>
      <c r="N282" s="64">
        <f>VLOOKUP(H282,'KODE BARANG 001'!$D$3:$L$115,8,0)</f>
        <v>9200000</v>
      </c>
      <c r="O282" s="3" t="s">
        <v>214</v>
      </c>
      <c r="P282" s="14" t="str">
        <f t="shared" si="4"/>
        <v>AC02/GA /PL/BTI /2021-012</v>
      </c>
      <c r="Q282" s="3"/>
    </row>
    <row r="283" spans="2:17" x14ac:dyDescent="0.25">
      <c r="B283" s="14" t="s">
        <v>598</v>
      </c>
      <c r="C283" s="35" t="str">
        <f>VLOOKUP(H283,'KODE BARANG 001'!$D$4:$H$111,5,FALSE)</f>
        <v xml:space="preserve">PERALATAN </v>
      </c>
      <c r="D283" s="3" t="str">
        <f>VLOOKUP(C283,'KODE BARANG 001'!$H$4:$I$115,2,0)</f>
        <v>PL</v>
      </c>
      <c r="E283" s="36" t="str">
        <f>IFERROR(VLOOKUP('ALL '!H283,'KODE BARANG 001'!$D$3:$F$111,3,FALSE),"")</f>
        <v xml:space="preserve">LEMARI </v>
      </c>
      <c r="F283" s="35" t="str">
        <f>VLOOKUP(H283,'KODE BARANG 001'!$D$3:E389,2,FALSE)</f>
        <v xml:space="preserve">LACI DORONG </v>
      </c>
      <c r="G283" s="35" t="str">
        <f>VLOOKUP(H283,'KODE BARANG 001'!$D$4:$G$111,4,FALSE)</f>
        <v>Meja 3 laci dorong Lunar LMD 03</v>
      </c>
      <c r="H283" s="36" t="s">
        <v>341</v>
      </c>
      <c r="I283" s="37" t="s">
        <v>39</v>
      </c>
      <c r="J283" s="38" t="s">
        <v>449</v>
      </c>
      <c r="K283" s="3" t="s">
        <v>69</v>
      </c>
      <c r="L283" s="3">
        <v>2019</v>
      </c>
      <c r="M283" s="39"/>
      <c r="N283" s="64">
        <f>VLOOKUP(H283,'KODE BARANG 001'!$D$3:$L$115,8,0)</f>
        <v>650000</v>
      </c>
      <c r="O283" s="36" t="s">
        <v>214</v>
      </c>
      <c r="P283" s="14" t="str">
        <f t="shared" si="4"/>
        <v>LM01/GA /PL/BTI /2019-003</v>
      </c>
      <c r="Q283" s="36"/>
    </row>
    <row r="284" spans="2:17" x14ac:dyDescent="0.25">
      <c r="B284" s="14" t="s">
        <v>599</v>
      </c>
      <c r="C284" s="4" t="str">
        <f>VLOOKUP(H284,'KODE BARANG 001'!$D$4:$H$111,5,FALSE)</f>
        <v xml:space="preserve">PERLENGKAPAN </v>
      </c>
      <c r="D284" s="3" t="str">
        <f>VLOOKUP(C284,'KODE BARANG 001'!$H$4:$I$115,2,0)</f>
        <v>PK</v>
      </c>
      <c r="E284" s="3" t="str">
        <f>IFERROR(VLOOKUP('ALL '!H284,'KODE BARANG 001'!$D$3:$F$111,3,FALSE),"")</f>
        <v xml:space="preserve">JAM </v>
      </c>
      <c r="F284" s="4" t="str">
        <f>VLOOKUP(H284,'KODE BARANG 001'!$D$3:E390,2,FALSE)</f>
        <v>JAM DINDING 1</v>
      </c>
      <c r="G284" s="4" t="str">
        <f>VLOOKUP(H284,'KODE BARANG 001'!$D$4:$G$111,4,FALSE)</f>
        <v>Jam dinding 1</v>
      </c>
      <c r="H284" s="3" t="s">
        <v>322</v>
      </c>
      <c r="I284" s="14" t="s">
        <v>38</v>
      </c>
      <c r="J284" s="20" t="s">
        <v>449</v>
      </c>
      <c r="K284" s="3" t="s">
        <v>69</v>
      </c>
      <c r="L284" s="3">
        <v>2019</v>
      </c>
      <c r="M284" s="5"/>
      <c r="N284" s="64">
        <f>VLOOKUP(H284,'KODE BARANG 001'!$D$3:$L$115,8,0)</f>
        <v>30000</v>
      </c>
      <c r="O284" s="3" t="s">
        <v>214</v>
      </c>
      <c r="P284" s="14" t="str">
        <f t="shared" si="4"/>
        <v>JM01/GA /PK/BTI /2019-002</v>
      </c>
      <c r="Q284" s="3"/>
    </row>
    <row r="285" spans="2:17" x14ac:dyDescent="0.25">
      <c r="B285" s="14" t="s">
        <v>600</v>
      </c>
      <c r="C285" s="4" t="str">
        <f>VLOOKUP(H285,'KODE BARANG 001'!$D$4:$H$111,5,FALSE)</f>
        <v xml:space="preserve">PERALATAN </v>
      </c>
      <c r="D285" s="3" t="str">
        <f>VLOOKUP(C285,'KODE BARANG 001'!$H$4:$I$115,2,0)</f>
        <v>PL</v>
      </c>
      <c r="E285" s="3" t="str">
        <f>IFERROR(VLOOKUP('ALL '!H285,'KODE BARANG 001'!$D$3:$F$111,3,FALSE),"")</f>
        <v xml:space="preserve">LEMARI </v>
      </c>
      <c r="F285" s="4" t="str">
        <f>VLOOKUP(H285,'KODE BARANG 001'!$D$3:E391,2,FALSE)</f>
        <v xml:space="preserve">LEMARI FILE 2 </v>
      </c>
      <c r="G285" s="4" t="str">
        <f>VLOOKUP(H285,'KODE BARANG 001'!$D$4:$G$111,4,FALSE)</f>
        <v xml:space="preserve">LEMARI FILE 2 </v>
      </c>
      <c r="H285" s="3" t="s">
        <v>306</v>
      </c>
      <c r="I285" s="14" t="s">
        <v>37</v>
      </c>
      <c r="J285" s="20" t="s">
        <v>449</v>
      </c>
      <c r="K285" s="3" t="s">
        <v>69</v>
      </c>
      <c r="L285" s="3">
        <v>2019</v>
      </c>
      <c r="M285" s="5"/>
      <c r="N285" s="64">
        <f>VLOOKUP(H285,'KODE BARANG 001'!$D$3:$L$115,8,0)</f>
        <v>4200000</v>
      </c>
      <c r="O285" s="3" t="s">
        <v>214</v>
      </c>
      <c r="P285" s="14" t="str">
        <f t="shared" si="4"/>
        <v>LM14/GA /PL/BTI /2019-001</v>
      </c>
      <c r="Q285" s="3"/>
    </row>
    <row r="286" spans="2:17" x14ac:dyDescent="0.25">
      <c r="B286" s="14" t="s">
        <v>601</v>
      </c>
      <c r="C286" s="4" t="str">
        <f>VLOOKUP(H286,'KODE BARANG 001'!$D$4:$H$111,5,FALSE)</f>
        <v xml:space="preserve">PERALATAN </v>
      </c>
      <c r="D286" s="3" t="str">
        <f>VLOOKUP(C286,'KODE BARANG 001'!$H$4:$I$115,2,0)</f>
        <v>PL</v>
      </c>
      <c r="E286" s="3" t="str">
        <f>IFERROR(VLOOKUP('ALL '!H286,'KODE BARANG 001'!$D$3:$F$111,3,FALSE),"")</f>
        <v>MEJA</v>
      </c>
      <c r="F286" s="4" t="str">
        <f>VLOOKUP(H286,'KODE BARANG 001'!$D$3:E392,2,FALSE)</f>
        <v>MEJA STAFF 1</v>
      </c>
      <c r="G286" s="4" t="str">
        <f>VLOOKUP(H286,'KODE BARANG 001'!$D$4:$G$111,4,FALSE)</f>
        <v>Donati Winch desk 120 x 60 cm Beech+ Alu</v>
      </c>
      <c r="H286" s="3" t="s">
        <v>350</v>
      </c>
      <c r="I286" s="14" t="s">
        <v>48</v>
      </c>
      <c r="J286" s="20" t="s">
        <v>918</v>
      </c>
      <c r="K286" s="3" t="s">
        <v>69</v>
      </c>
      <c r="L286" s="3">
        <v>2019</v>
      </c>
      <c r="M286" s="5"/>
      <c r="N286" s="64">
        <f>VLOOKUP(H286,'KODE BARANG 001'!$D$3:$L$115,8,0)</f>
        <v>1500000</v>
      </c>
      <c r="O286" s="3" t="s">
        <v>214</v>
      </c>
      <c r="P286" s="14" t="str">
        <f t="shared" si="4"/>
        <v>MJ01/GA /PL/BTI /2019-012</v>
      </c>
      <c r="Q286" s="3"/>
    </row>
    <row r="287" spans="2:17" x14ac:dyDescent="0.25">
      <c r="B287" s="14" t="s">
        <v>602</v>
      </c>
      <c r="C287" s="4" t="str">
        <f>VLOOKUP(H287,'KODE BARANG 001'!$D$4:$H$111,5,FALSE)</f>
        <v xml:space="preserve">PERALATAN </v>
      </c>
      <c r="D287" s="3" t="str">
        <f>VLOOKUP(C287,'KODE BARANG 001'!$H$4:$I$115,2,0)</f>
        <v>PL</v>
      </c>
      <c r="E287" s="3" t="str">
        <f>IFERROR(VLOOKUP('ALL '!H287,'KODE BARANG 001'!$D$3:$F$111,3,FALSE),"")</f>
        <v>MEJA</v>
      </c>
      <c r="F287" s="4" t="str">
        <f>VLOOKUP(H287,'KODE BARANG 001'!$D$3:E393,2,FALSE)</f>
        <v>MEJA STAFF 1</v>
      </c>
      <c r="G287" s="4" t="str">
        <f>VLOOKUP(H287,'KODE BARANG 001'!$D$4:$G$111,4,FALSE)</f>
        <v>Donati Winch desk 120 x 60 cm Beech+ Alu</v>
      </c>
      <c r="H287" s="3" t="s">
        <v>350</v>
      </c>
      <c r="I287" s="14" t="s">
        <v>49</v>
      </c>
      <c r="J287" s="20" t="s">
        <v>918</v>
      </c>
      <c r="K287" s="3" t="s">
        <v>69</v>
      </c>
      <c r="L287" s="3">
        <v>2019</v>
      </c>
      <c r="M287" s="5"/>
      <c r="N287" s="64">
        <f>VLOOKUP(H287,'KODE BARANG 001'!$D$3:$L$115,8,0)</f>
        <v>1500000</v>
      </c>
      <c r="O287" s="3" t="s">
        <v>214</v>
      </c>
      <c r="P287" s="14" t="str">
        <f t="shared" si="4"/>
        <v>MJ01/GA /PL/BTI /2019-013</v>
      </c>
      <c r="Q287" s="3"/>
    </row>
    <row r="288" spans="2:17" x14ac:dyDescent="0.25">
      <c r="B288" s="14" t="s">
        <v>603</v>
      </c>
      <c r="C288" s="4" t="str">
        <f>VLOOKUP(H288,'KODE BARANG 001'!$D$4:$H$111,5,FALSE)</f>
        <v xml:space="preserve">PERALATAN </v>
      </c>
      <c r="D288" s="3" t="str">
        <f>VLOOKUP(C288,'KODE BARANG 001'!$H$4:$I$115,2,0)</f>
        <v>PL</v>
      </c>
      <c r="E288" s="3" t="str">
        <f>IFERROR(VLOOKUP('ALL '!H288,'KODE BARANG 001'!$D$3:$F$111,3,FALSE),"")</f>
        <v>MEJA</v>
      </c>
      <c r="F288" s="4" t="str">
        <f>VLOOKUP(H288,'KODE BARANG 001'!$D$3:E394,2,FALSE)</f>
        <v>MEJA STAFF 2</v>
      </c>
      <c r="G288" s="4" t="str">
        <f>VLOOKUP(H288,'KODE BARANG 001'!$D$4:$G$111,4,FALSE)</f>
        <v>Donati Cherry Office Table-4ft</v>
      </c>
      <c r="H288" s="3" t="s">
        <v>351</v>
      </c>
      <c r="I288" s="14" t="s">
        <v>38</v>
      </c>
      <c r="J288" s="20" t="s">
        <v>918</v>
      </c>
      <c r="K288" s="3" t="s">
        <v>69</v>
      </c>
      <c r="L288" s="3">
        <v>2019</v>
      </c>
      <c r="M288" s="5"/>
      <c r="N288" s="64">
        <f>VLOOKUP(H288,'KODE BARANG 001'!$D$3:$L$115,8,0)</f>
        <v>2100000</v>
      </c>
      <c r="O288" s="3" t="s">
        <v>214</v>
      </c>
      <c r="P288" s="14" t="str">
        <f t="shared" si="4"/>
        <v>MJ02/GA /PL/BTI /2019-002</v>
      </c>
      <c r="Q288" s="3"/>
    </row>
    <row r="289" spans="2:17" x14ac:dyDescent="0.25">
      <c r="B289" s="14" t="s">
        <v>604</v>
      </c>
      <c r="C289" s="4" t="str">
        <f>VLOOKUP(H289,'KODE BARANG 001'!$D$4:$H$111,5,FALSE)</f>
        <v xml:space="preserve">PERALATAN </v>
      </c>
      <c r="D289" s="3" t="str">
        <f>VLOOKUP(C289,'KODE BARANG 001'!$H$4:$I$115,2,0)</f>
        <v>PL</v>
      </c>
      <c r="E289" s="3" t="str">
        <f>IFERROR(VLOOKUP('ALL '!H289,'KODE BARANG 001'!$D$3:$F$111,3,FALSE),"")</f>
        <v>MEJA</v>
      </c>
      <c r="F289" s="4" t="str">
        <f>VLOOKUP(H289,'KODE BARANG 001'!$D$3:E395,2,FALSE)</f>
        <v>MEJA STAFF 2</v>
      </c>
      <c r="G289" s="4" t="str">
        <f>VLOOKUP(H289,'KODE BARANG 001'!$D$4:$G$111,4,FALSE)</f>
        <v>Donati Cherry Office Table-4ft</v>
      </c>
      <c r="H289" s="3" t="s">
        <v>351</v>
      </c>
      <c r="I289" s="14" t="s">
        <v>39</v>
      </c>
      <c r="J289" s="20" t="s">
        <v>918</v>
      </c>
      <c r="K289" s="3" t="s">
        <v>69</v>
      </c>
      <c r="L289" s="3">
        <v>2019</v>
      </c>
      <c r="M289" s="5"/>
      <c r="N289" s="64">
        <f>VLOOKUP(H289,'KODE BARANG 001'!$D$3:$L$115,8,0)</f>
        <v>2100000</v>
      </c>
      <c r="O289" s="3" t="s">
        <v>214</v>
      </c>
      <c r="P289" s="14" t="str">
        <f t="shared" si="4"/>
        <v>MJ02/GA /PL/BTI /2019-003</v>
      </c>
      <c r="Q289" s="3"/>
    </row>
    <row r="290" spans="2:17" x14ac:dyDescent="0.25">
      <c r="B290" s="14" t="s">
        <v>605</v>
      </c>
      <c r="C290" s="4" t="str">
        <f>VLOOKUP(H290,'KODE BARANG 001'!$D$4:$H$111,5,FALSE)</f>
        <v xml:space="preserve">PERALATAN </v>
      </c>
      <c r="D290" s="3" t="str">
        <f>VLOOKUP(C290,'KODE BARANG 001'!$H$4:$I$115,2,0)</f>
        <v>PL</v>
      </c>
      <c r="E290" s="3" t="str">
        <f>IFERROR(VLOOKUP('ALL '!H290,'KODE BARANG 001'!$D$3:$F$111,3,FALSE),"")</f>
        <v xml:space="preserve">KURSI </v>
      </c>
      <c r="F290" s="4" t="str">
        <f>VLOOKUP(H290,'KODE BARANG 001'!$D$3:E396,2,FALSE)</f>
        <v xml:space="preserve">KURSI STAFF </v>
      </c>
      <c r="G290" s="4" t="str">
        <f>VLOOKUP(H290,'KODE BARANG 001'!$D$4:$G$111,4,FALSE)</f>
        <v>Kursi Isabel 300TT - Hitam</v>
      </c>
      <c r="H290" s="3" t="s">
        <v>333</v>
      </c>
      <c r="I290" s="14" t="s">
        <v>45</v>
      </c>
      <c r="J290" s="20" t="s">
        <v>918</v>
      </c>
      <c r="K290" s="3" t="s">
        <v>69</v>
      </c>
      <c r="L290" s="3">
        <v>2019</v>
      </c>
      <c r="M290" s="5"/>
      <c r="N290" s="64">
        <f>VLOOKUP(H290,'KODE BARANG 001'!$D$3:$L$115,8,0)</f>
        <v>320000</v>
      </c>
      <c r="O290" s="3" t="s">
        <v>214</v>
      </c>
      <c r="P290" s="14" t="str">
        <f t="shared" si="4"/>
        <v>KR09/GA /PL/BTI /2019-009</v>
      </c>
      <c r="Q290" s="3"/>
    </row>
    <row r="291" spans="2:17" x14ac:dyDescent="0.25">
      <c r="B291" s="14" t="s">
        <v>606</v>
      </c>
      <c r="C291" s="4" t="str">
        <f>VLOOKUP(H291,'KODE BARANG 001'!$D$4:$H$111,5,FALSE)</f>
        <v xml:space="preserve">PERALATAN </v>
      </c>
      <c r="D291" s="3" t="str">
        <f>VLOOKUP(C291,'KODE BARANG 001'!$H$4:$I$115,2,0)</f>
        <v>PL</v>
      </c>
      <c r="E291" s="3" t="str">
        <f>IFERROR(VLOOKUP('ALL '!H291,'KODE BARANG 001'!$D$3:$F$111,3,FALSE),"")</f>
        <v xml:space="preserve">KURSI </v>
      </c>
      <c r="F291" s="4" t="str">
        <f>VLOOKUP(H291,'KODE BARANG 001'!$D$3:E397,2,FALSE)</f>
        <v xml:space="preserve">KURSI STAFF </v>
      </c>
      <c r="G291" s="4" t="str">
        <f>VLOOKUP(H291,'KODE BARANG 001'!$D$4:$G$111,4,FALSE)</f>
        <v>Kursi Isabel 300TT - Hitam</v>
      </c>
      <c r="H291" s="3" t="s">
        <v>333</v>
      </c>
      <c r="I291" s="14" t="s">
        <v>46</v>
      </c>
      <c r="J291" s="20" t="s">
        <v>918</v>
      </c>
      <c r="K291" s="3" t="s">
        <v>69</v>
      </c>
      <c r="L291" s="3">
        <v>2019</v>
      </c>
      <c r="M291" s="5"/>
      <c r="N291" s="64">
        <f>VLOOKUP(H291,'KODE BARANG 001'!$D$3:$L$115,8,0)</f>
        <v>320000</v>
      </c>
      <c r="O291" s="3" t="s">
        <v>214</v>
      </c>
      <c r="P291" s="14" t="str">
        <f t="shared" si="4"/>
        <v>KR09/GA /PL/BTI /2019-010</v>
      </c>
      <c r="Q291" s="3"/>
    </row>
    <row r="292" spans="2:17" x14ac:dyDescent="0.25">
      <c r="B292" s="14" t="s">
        <v>607</v>
      </c>
      <c r="C292" s="4" t="str">
        <f>VLOOKUP(H292,'KODE BARANG 001'!$D$4:$H$111,5,FALSE)</f>
        <v xml:space="preserve">PERALATAN </v>
      </c>
      <c r="D292" s="3" t="str">
        <f>VLOOKUP(C292,'KODE BARANG 001'!$H$4:$I$115,2,0)</f>
        <v>PL</v>
      </c>
      <c r="E292" s="3" t="str">
        <f>IFERROR(VLOOKUP('ALL '!H292,'KODE BARANG 001'!$D$3:$F$111,3,FALSE),"")</f>
        <v xml:space="preserve">KURSI </v>
      </c>
      <c r="F292" s="4" t="str">
        <f>VLOOKUP(H292,'KODE BARANG 001'!$D$3:E398,2,FALSE)</f>
        <v xml:space="preserve">KURSI STAFF </v>
      </c>
      <c r="G292" s="4" t="str">
        <f>VLOOKUP(H292,'KODE BARANG 001'!$D$4:$G$111,4,FALSE)</f>
        <v>Donati Kursi Kantor DO-591 G BLACK</v>
      </c>
      <c r="H292" s="3" t="s">
        <v>330</v>
      </c>
      <c r="I292" s="14" t="s">
        <v>47</v>
      </c>
      <c r="J292" s="20" t="s">
        <v>918</v>
      </c>
      <c r="K292" s="3" t="s">
        <v>69</v>
      </c>
      <c r="L292" s="3">
        <v>2019</v>
      </c>
      <c r="M292" s="5"/>
      <c r="N292" s="64">
        <f>VLOOKUP(H292,'KODE BARANG 001'!$D$3:$L$115,8,0)</f>
        <v>700000</v>
      </c>
      <c r="O292" s="3" t="s">
        <v>214</v>
      </c>
      <c r="P292" s="14" t="str">
        <f t="shared" si="4"/>
        <v>KR06/GA /PL/BTI /2019-011</v>
      </c>
      <c r="Q292" s="3"/>
    </row>
    <row r="293" spans="2:17" x14ac:dyDescent="0.25">
      <c r="B293" s="14" t="s">
        <v>608</v>
      </c>
      <c r="C293" s="4" t="str">
        <f>VLOOKUP(H293,'KODE BARANG 001'!$D$4:$H$111,5,FALSE)</f>
        <v xml:space="preserve">PERALATAN </v>
      </c>
      <c r="D293" s="3" t="str">
        <f>VLOOKUP(C293,'KODE BARANG 001'!$H$4:$I$115,2,0)</f>
        <v>PL</v>
      </c>
      <c r="E293" s="3" t="str">
        <f>IFERROR(VLOOKUP('ALL '!H293,'KODE BARANG 001'!$D$3:$F$111,3,FALSE),"")</f>
        <v xml:space="preserve">LEMARI </v>
      </c>
      <c r="F293" s="4" t="str">
        <f>VLOOKUP(H293,'KODE BARANG 001'!$D$3:E399,2,FALSE)</f>
        <v xml:space="preserve">LEMARI FILE 2 </v>
      </c>
      <c r="G293" s="4" t="str">
        <f>VLOOKUP(H293,'KODE BARANG 001'!$D$4:$G$111,4,FALSE)</f>
        <v xml:space="preserve">LEMARI FILE 2 </v>
      </c>
      <c r="H293" s="3" t="s">
        <v>306</v>
      </c>
      <c r="I293" s="14" t="s">
        <v>38</v>
      </c>
      <c r="J293" s="20" t="s">
        <v>918</v>
      </c>
      <c r="K293" s="3" t="s">
        <v>69</v>
      </c>
      <c r="L293" s="3">
        <v>2019</v>
      </c>
      <c r="M293" s="5"/>
      <c r="N293" s="64">
        <f>VLOOKUP(H293,'KODE BARANG 001'!$D$3:$L$115,8,0)</f>
        <v>4200000</v>
      </c>
      <c r="O293" s="3" t="s">
        <v>214</v>
      </c>
      <c r="P293" s="14" t="str">
        <f t="shared" si="4"/>
        <v>LM14/GA /PL/BTI /2019-002</v>
      </c>
      <c r="Q293" s="40"/>
    </row>
    <row r="294" spans="2:17" x14ac:dyDescent="0.25">
      <c r="B294" s="14" t="s">
        <v>609</v>
      </c>
      <c r="C294" s="4" t="str">
        <f>VLOOKUP(H294,'KODE BARANG 001'!$D$4:$H$111,5,FALSE)</f>
        <v xml:space="preserve">PERALATAN </v>
      </c>
      <c r="D294" s="3" t="str">
        <f>VLOOKUP(C294,'KODE BARANG 001'!$H$4:$I$115,2,0)</f>
        <v>PL</v>
      </c>
      <c r="E294" s="3" t="str">
        <f>IFERROR(VLOOKUP('ALL '!H294,'KODE BARANG 001'!$D$3:$F$111,3,FALSE),"")</f>
        <v xml:space="preserve">LEMARI </v>
      </c>
      <c r="F294" s="4" t="str">
        <f>VLOOKUP(H294,'KODE BARANG 001'!$D$3:E400,2,FALSE)</f>
        <v xml:space="preserve">LACI DORONG </v>
      </c>
      <c r="G294" s="4" t="str">
        <f>VLOOKUP(H294,'KODE BARANG 001'!$D$4:$G$111,4,FALSE)</f>
        <v>Meja 3 laci dorong Lunar LMD 03</v>
      </c>
      <c r="H294" s="3" t="s">
        <v>341</v>
      </c>
      <c r="I294" s="14" t="s">
        <v>40</v>
      </c>
      <c r="J294" s="20" t="s">
        <v>918</v>
      </c>
      <c r="K294" s="3" t="s">
        <v>69</v>
      </c>
      <c r="L294" s="3">
        <v>2019</v>
      </c>
      <c r="M294" s="5"/>
      <c r="N294" s="64">
        <f>VLOOKUP(H294,'KODE BARANG 001'!$D$3:$L$115,8,0)</f>
        <v>650000</v>
      </c>
      <c r="O294" s="3" t="s">
        <v>214</v>
      </c>
      <c r="P294" s="14" t="str">
        <f t="shared" si="4"/>
        <v>LM01/GA /PL/BTI /2019-004</v>
      </c>
      <c r="Q294" s="40"/>
    </row>
    <row r="295" spans="2:17" x14ac:dyDescent="0.25">
      <c r="B295" s="14" t="s">
        <v>610</v>
      </c>
      <c r="C295" s="35" t="str">
        <f>VLOOKUP(H295,'KODE BARANG 001'!$D$4:$H$111,5,FALSE)</f>
        <v xml:space="preserve">PERALATAN </v>
      </c>
      <c r="D295" s="3" t="str">
        <f>VLOOKUP(C295,'KODE BARANG 001'!$H$4:$I$115,2,0)</f>
        <v>PL</v>
      </c>
      <c r="E295" s="36" t="str">
        <f>IFERROR(VLOOKUP('ALL '!H295,'KODE BARANG 001'!$D$3:$F$111,3,FALSE),"")</f>
        <v>MEJA</v>
      </c>
      <c r="F295" s="35" t="str">
        <f>VLOOKUP(H295,'KODE BARANG 001'!$D$3:E401,2,FALSE)</f>
        <v>MEJA STAFF 1</v>
      </c>
      <c r="G295" s="35" t="str">
        <f>VLOOKUP(H295,'KODE BARANG 001'!$D$4:$G$111,4,FALSE)</f>
        <v>Donati Winch desk 120 x 60 cm Beech+ Alu</v>
      </c>
      <c r="H295" s="36" t="s">
        <v>350</v>
      </c>
      <c r="I295" s="37" t="s">
        <v>50</v>
      </c>
      <c r="J295" s="38" t="s">
        <v>450</v>
      </c>
      <c r="K295" s="3" t="s">
        <v>69</v>
      </c>
      <c r="L295" s="3">
        <v>2019</v>
      </c>
      <c r="M295" s="39"/>
      <c r="N295" s="64">
        <f>VLOOKUP(H295,'KODE BARANG 001'!$D$3:$L$115,8,0)</f>
        <v>1500000</v>
      </c>
      <c r="O295" s="36" t="s">
        <v>214</v>
      </c>
      <c r="P295" s="14" t="str">
        <f t="shared" si="4"/>
        <v>MJ01/GA /PL/BTI /2019-014</v>
      </c>
      <c r="Q295" s="3"/>
    </row>
    <row r="296" spans="2:17" x14ac:dyDescent="0.25">
      <c r="B296" s="14" t="s">
        <v>611</v>
      </c>
      <c r="C296" s="4" t="str">
        <f>VLOOKUP(H296,'KODE BARANG 001'!$D$4:$H$111,5,FALSE)</f>
        <v xml:space="preserve">PERALATAN </v>
      </c>
      <c r="D296" s="3" t="str">
        <f>VLOOKUP(C296,'KODE BARANG 001'!$H$4:$I$115,2,0)</f>
        <v>PL</v>
      </c>
      <c r="E296" s="3" t="str">
        <f>IFERROR(VLOOKUP('ALL '!H296,'KODE BARANG 001'!$D$3:$F$111,3,FALSE),"")</f>
        <v xml:space="preserve">KURSI </v>
      </c>
      <c r="F296" s="4" t="str">
        <f>VLOOKUP(H296,'KODE BARANG 001'!$D$3:E402,2,FALSE)</f>
        <v xml:space="preserve">KURSI STAFF </v>
      </c>
      <c r="G296" s="4" t="str">
        <f>VLOOKUP(H296,'KODE BARANG 001'!$D$4:$G$111,4,FALSE)</f>
        <v>Kursi Isabel 300TT - Hitam</v>
      </c>
      <c r="H296" s="3" t="s">
        <v>333</v>
      </c>
      <c r="I296" s="14" t="s">
        <v>47</v>
      </c>
      <c r="J296" s="20" t="s">
        <v>450</v>
      </c>
      <c r="K296" s="3" t="s">
        <v>69</v>
      </c>
      <c r="L296" s="3">
        <v>2019</v>
      </c>
      <c r="M296" s="5"/>
      <c r="N296" s="64">
        <f>VLOOKUP(H296,'KODE BARANG 001'!$D$3:$L$115,8,0)</f>
        <v>320000</v>
      </c>
      <c r="O296" s="3" t="s">
        <v>214</v>
      </c>
      <c r="P296" s="14" t="str">
        <f t="shared" si="4"/>
        <v>KR09/GA /PL/BTI /2019-011</v>
      </c>
      <c r="Q296" s="3"/>
    </row>
    <row r="297" spans="2:17" x14ac:dyDescent="0.25">
      <c r="B297" s="14" t="s">
        <v>612</v>
      </c>
      <c r="C297" s="4" t="str">
        <f>VLOOKUP(H297,'KODE BARANG 001'!$D$4:$H$111,5,FALSE)</f>
        <v xml:space="preserve">PERALATAN </v>
      </c>
      <c r="D297" s="3" t="str">
        <f>VLOOKUP(C297,'KODE BARANG 001'!$H$4:$I$115,2,0)</f>
        <v>PL</v>
      </c>
      <c r="E297" s="3" t="str">
        <f>IFERROR(VLOOKUP('ALL '!H297,'KODE BARANG 001'!$D$3:$F$111,3,FALSE),"")</f>
        <v xml:space="preserve">LEMARI </v>
      </c>
      <c r="F297" s="4" t="str">
        <f>VLOOKUP(H297,'KODE BARANG 001'!$D$3:E403,2,FALSE)</f>
        <v>LEMARI FILE 1</v>
      </c>
      <c r="G297" s="4" t="str">
        <f>VLOOKUP(H297,'KODE BARANG 001'!$D$4:$G$111,4,FALSE)</f>
        <v>Donati Lemari Arsip Charlotte D O C. 43 L Uk 80x40x86cm MAPLE</v>
      </c>
      <c r="H297" s="3" t="s">
        <v>302</v>
      </c>
      <c r="I297" s="14" t="s">
        <v>42</v>
      </c>
      <c r="J297" s="20" t="s">
        <v>450</v>
      </c>
      <c r="K297" s="3" t="s">
        <v>69</v>
      </c>
      <c r="L297" s="3">
        <v>2019</v>
      </c>
      <c r="M297" s="5"/>
      <c r="N297" s="64">
        <f>VLOOKUP(H297,'KODE BARANG 001'!$D$3:$L$115,8,0)</f>
        <v>2750000</v>
      </c>
      <c r="O297" s="3" t="s">
        <v>214</v>
      </c>
      <c r="P297" s="14" t="str">
        <f t="shared" si="4"/>
        <v>LM10/GA /PL/BTI /2019-006</v>
      </c>
      <c r="Q297" s="3"/>
    </row>
    <row r="298" spans="2:17" x14ac:dyDescent="0.25">
      <c r="B298" s="14" t="s">
        <v>613</v>
      </c>
      <c r="C298" s="4" t="str">
        <f>VLOOKUP(H298,'KODE BARANG 001'!$D$4:$H$111,5,FALSE)</f>
        <v xml:space="preserve">PERALATAN </v>
      </c>
      <c r="D298" s="3" t="str">
        <f>VLOOKUP(C298,'KODE BARANG 001'!$H$4:$I$115,2,0)</f>
        <v>PL</v>
      </c>
      <c r="E298" s="3" t="str">
        <f>IFERROR(VLOOKUP('ALL '!H298,'KODE BARANG 001'!$D$3:$F$111,3,FALSE),"")</f>
        <v xml:space="preserve">LEMARI </v>
      </c>
      <c r="F298" s="4" t="str">
        <f>VLOOKUP(H298,'KODE BARANG 001'!$D$3:E404,2,FALSE)</f>
        <v>LEMARI FILE 1</v>
      </c>
      <c r="G298" s="4" t="str">
        <f>VLOOKUP(H298,'KODE BARANG 001'!$D$4:$G$111,4,FALSE)</f>
        <v>Donati Lemari Arsip Charlotte D O C. 43 L Uk 80x40x86cm MAPLE</v>
      </c>
      <c r="H298" s="3" t="s">
        <v>302</v>
      </c>
      <c r="I298" s="14" t="s">
        <v>43</v>
      </c>
      <c r="J298" s="20" t="s">
        <v>450</v>
      </c>
      <c r="K298" s="3" t="s">
        <v>69</v>
      </c>
      <c r="L298" s="3">
        <v>2019</v>
      </c>
      <c r="M298" s="5"/>
      <c r="N298" s="64">
        <f>VLOOKUP(H298,'KODE BARANG 001'!$D$3:$L$115,8,0)</f>
        <v>2750000</v>
      </c>
      <c r="O298" s="3" t="s">
        <v>214</v>
      </c>
      <c r="P298" s="14" t="str">
        <f t="shared" si="4"/>
        <v>LM10/GA /PL/BTI /2019-007</v>
      </c>
      <c r="Q298" s="3"/>
    </row>
    <row r="299" spans="2:17" x14ac:dyDescent="0.25">
      <c r="B299" s="14" t="s">
        <v>614</v>
      </c>
      <c r="C299" s="4" t="str">
        <f>VLOOKUP(H299,'KODE BARANG 001'!$D$4:$H$111,5,FALSE)</f>
        <v xml:space="preserve">PERALATAN </v>
      </c>
      <c r="D299" s="3" t="str">
        <f>VLOOKUP(C299,'KODE BARANG 001'!$H$4:$I$115,2,0)</f>
        <v>PL</v>
      </c>
      <c r="E299" s="3" t="str">
        <f>IFERROR(VLOOKUP('ALL '!H299,'KODE BARANG 001'!$D$3:$F$111,3,FALSE),"")</f>
        <v xml:space="preserve">AC </v>
      </c>
      <c r="F299" s="4" t="str">
        <f>VLOOKUP(H299,'KODE BARANG 001'!$D$3:E405,2,FALSE)</f>
        <v xml:space="preserve">AC 1 PK </v>
      </c>
      <c r="G299" s="4" t="str">
        <f>VLOOKUP(H299,'KODE BARANG 001'!$D$4:$G$111,4,FALSE)</f>
        <v>Air Conditioner Panasonic</v>
      </c>
      <c r="H299" s="3" t="s">
        <v>825</v>
      </c>
      <c r="I299" s="14" t="s">
        <v>38</v>
      </c>
      <c r="J299" s="20" t="s">
        <v>450</v>
      </c>
      <c r="K299" s="3" t="s">
        <v>69</v>
      </c>
      <c r="L299" s="3">
        <v>2019</v>
      </c>
      <c r="M299" s="5"/>
      <c r="N299" s="64">
        <f>VLOOKUP(H299,'KODE BARANG 001'!$D$3:$L$115,8,0)</f>
        <v>6500000</v>
      </c>
      <c r="O299" s="3" t="s">
        <v>214</v>
      </c>
      <c r="P299" s="14" t="str">
        <f t="shared" si="4"/>
        <v>AC05/GA /PL/BTI /2019-002</v>
      </c>
      <c r="Q299" s="3"/>
    </row>
    <row r="300" spans="2:17" x14ac:dyDescent="0.25">
      <c r="B300" s="14" t="s">
        <v>615</v>
      </c>
      <c r="C300" s="35" t="str">
        <f>VLOOKUP(H300,'KODE BARANG 001'!$D$4:$H$111,5,FALSE)</f>
        <v xml:space="preserve">PERLENGKAPAN </v>
      </c>
      <c r="D300" s="3" t="str">
        <f>VLOOKUP(C300,'KODE BARANG 001'!$H$4:$I$115,2,0)</f>
        <v>PK</v>
      </c>
      <c r="E300" s="36" t="str">
        <f>IFERROR(VLOOKUP('ALL '!H300,'KODE BARANG 001'!$D$3:$F$111,3,FALSE),"")</f>
        <v xml:space="preserve">JAM </v>
      </c>
      <c r="F300" s="35" t="str">
        <f>VLOOKUP(H300,'KODE BARANG 001'!$D$3:E406,2,FALSE)</f>
        <v xml:space="preserve">JAM DINDING 3 </v>
      </c>
      <c r="G300" s="35" t="str">
        <f>VLOOKUP(H300,'KODE BARANG 001'!$D$4:$G$111,4,FALSE)</f>
        <v>Jam dinding 3</v>
      </c>
      <c r="H300" s="36" t="s">
        <v>324</v>
      </c>
      <c r="I300" s="37" t="s">
        <v>41</v>
      </c>
      <c r="J300" s="38" t="s">
        <v>450</v>
      </c>
      <c r="K300" s="3" t="s">
        <v>69</v>
      </c>
      <c r="L300" s="3">
        <v>2019</v>
      </c>
      <c r="M300" s="39"/>
      <c r="N300" s="64">
        <f>VLOOKUP(H300,'KODE BARANG 001'!$D$3:$L$115,8,0)</f>
        <v>30000</v>
      </c>
      <c r="O300" s="36" t="s">
        <v>214</v>
      </c>
      <c r="P300" s="14" t="str">
        <f t="shared" si="4"/>
        <v>JM03/GA /PK/BTI /2019-005</v>
      </c>
      <c r="Q300" s="36"/>
    </row>
    <row r="301" spans="2:17" x14ac:dyDescent="0.25">
      <c r="B301" s="14" t="s">
        <v>616</v>
      </c>
      <c r="C301" s="4" t="str">
        <f>VLOOKUP(H301,'KODE BARANG 001'!$D$4:$H$111,5,FALSE)</f>
        <v xml:space="preserve">PERLENGKAPAN </v>
      </c>
      <c r="D301" s="3" t="str">
        <f>VLOOKUP(C301,'KODE BARANG 001'!$H$4:$I$115,2,0)</f>
        <v>PK</v>
      </c>
      <c r="E301" s="3" t="str">
        <f>IFERROR(VLOOKUP('ALL '!H301,'KODE BARANG 001'!$D$3:$F$111,3,FALSE),"")</f>
        <v xml:space="preserve">BOX </v>
      </c>
      <c r="F301" s="4" t="str">
        <f>VLOOKUP(H301,'KODE BARANG 001'!$D$3:E407,2,FALSE)</f>
        <v xml:space="preserve">TEMPAT SAMPAH 3 </v>
      </c>
      <c r="G301" s="4" t="str">
        <f>VLOOKUP(H301,'KODE BARANG 001'!$D$4:$G$111,4,FALSE)</f>
        <v>40 Ltr Tempat Sampah Plastik - Hijau</v>
      </c>
      <c r="H301" s="3" t="s">
        <v>321</v>
      </c>
      <c r="I301" s="14" t="s">
        <v>38</v>
      </c>
      <c r="J301" s="20" t="s">
        <v>450</v>
      </c>
      <c r="K301" s="3" t="s">
        <v>69</v>
      </c>
      <c r="L301" s="3">
        <v>2019</v>
      </c>
      <c r="M301" s="5"/>
      <c r="N301" s="64">
        <f>VLOOKUP(H301,'KODE BARANG 001'!$D$3:$L$115,8,0)</f>
        <v>375000</v>
      </c>
      <c r="O301" s="3" t="s">
        <v>214</v>
      </c>
      <c r="P301" s="14" t="str">
        <f t="shared" si="4"/>
        <v>BX05/GA /PK/BTI /2019-002</v>
      </c>
      <c r="Q301" s="3"/>
    </row>
    <row r="302" spans="2:17" x14ac:dyDescent="0.25">
      <c r="B302" s="14" t="s">
        <v>617</v>
      </c>
      <c r="C302" s="4" t="str">
        <f>VLOOKUP(H302,'KODE BARANG 001'!$D$4:$H$111,5,FALSE)</f>
        <v xml:space="preserve">PERALATAN </v>
      </c>
      <c r="D302" s="3" t="str">
        <f>VLOOKUP(C302,'KODE BARANG 001'!$H$4:$I$115,2,0)</f>
        <v>PL</v>
      </c>
      <c r="E302" s="3" t="str">
        <f>IFERROR(VLOOKUP('ALL '!H302,'KODE BARANG 001'!$D$3:$F$111,3,FALSE),"")</f>
        <v>MEJA</v>
      </c>
      <c r="F302" s="4" t="str">
        <f>VLOOKUP(H302,'KODE BARANG 001'!$D$3:E408,2,FALSE)</f>
        <v>MEJA STAFF 2</v>
      </c>
      <c r="G302" s="4" t="str">
        <f>VLOOKUP(H302,'KODE BARANG 001'!$D$4:$G$111,4,FALSE)</f>
        <v>Donati Cherry Office Table-4ft</v>
      </c>
      <c r="H302" s="3" t="s">
        <v>351</v>
      </c>
      <c r="I302" s="14" t="s">
        <v>40</v>
      </c>
      <c r="J302" s="20" t="s">
        <v>979</v>
      </c>
      <c r="K302" s="3" t="s">
        <v>69</v>
      </c>
      <c r="L302" s="3">
        <v>2019</v>
      </c>
      <c r="M302" s="5"/>
      <c r="N302" s="64">
        <f>VLOOKUP(H302,'KODE BARANG 001'!$D$3:$L$115,8,0)</f>
        <v>2100000</v>
      </c>
      <c r="O302" s="3" t="s">
        <v>214</v>
      </c>
      <c r="P302" s="14" t="str">
        <f t="shared" si="4"/>
        <v>MJ02/GA /PL/BTI /2019-004</v>
      </c>
      <c r="Q302" s="3"/>
    </row>
    <row r="303" spans="2:17" x14ac:dyDescent="0.25">
      <c r="B303" s="14" t="s">
        <v>618</v>
      </c>
      <c r="C303" s="4" t="str">
        <f>VLOOKUP(H303,'KODE BARANG 001'!$D$4:$H$111,5,FALSE)</f>
        <v xml:space="preserve">PERALATAN </v>
      </c>
      <c r="D303" s="3" t="str">
        <f>VLOOKUP(C303,'KODE BARANG 001'!$H$4:$I$115,2,0)</f>
        <v>PL</v>
      </c>
      <c r="E303" s="3" t="str">
        <f>IFERROR(VLOOKUP('ALL '!H303,'KODE BARANG 001'!$D$3:$F$111,3,FALSE),"")</f>
        <v>MEJA</v>
      </c>
      <c r="F303" s="4" t="str">
        <f>VLOOKUP(H303,'KODE BARANG 001'!$D$3:E409,2,FALSE)</f>
        <v>MEJA STAFF 2</v>
      </c>
      <c r="G303" s="4" t="str">
        <f>VLOOKUP(H303,'KODE BARANG 001'!$D$4:$G$111,4,FALSE)</f>
        <v>Donati Cherry Office Table-4ft</v>
      </c>
      <c r="H303" s="3" t="s">
        <v>351</v>
      </c>
      <c r="I303" s="14" t="s">
        <v>41</v>
      </c>
      <c r="J303" s="20" t="s">
        <v>979</v>
      </c>
      <c r="K303" s="3" t="s">
        <v>69</v>
      </c>
      <c r="L303" s="3">
        <v>2019</v>
      </c>
      <c r="M303" s="5"/>
      <c r="N303" s="64">
        <f>VLOOKUP(H303,'KODE BARANG 001'!$D$3:$L$115,8,0)</f>
        <v>2100000</v>
      </c>
      <c r="O303" s="3" t="s">
        <v>214</v>
      </c>
      <c r="P303" s="14" t="str">
        <f t="shared" si="4"/>
        <v>MJ02/GA /PL/BTI /2019-005</v>
      </c>
      <c r="Q303" s="3"/>
    </row>
    <row r="304" spans="2:17" x14ac:dyDescent="0.25">
      <c r="B304" s="14" t="s">
        <v>619</v>
      </c>
      <c r="C304" s="4" t="str">
        <f>VLOOKUP(H304,'KODE BARANG 001'!$D$4:$H$111,5,FALSE)</f>
        <v xml:space="preserve">PERALATAN </v>
      </c>
      <c r="D304" s="3" t="str">
        <f>VLOOKUP(C304,'KODE BARANG 001'!$H$4:$I$115,2,0)</f>
        <v>PL</v>
      </c>
      <c r="E304" s="3" t="str">
        <f>IFERROR(VLOOKUP('ALL '!H304,'KODE BARANG 001'!$D$3:$F$111,3,FALSE),"")</f>
        <v>MEJA</v>
      </c>
      <c r="F304" s="4" t="str">
        <f>VLOOKUP(H304,'KODE BARANG 001'!$D$3:E410,2,FALSE)</f>
        <v>MEJA STAFF 2</v>
      </c>
      <c r="G304" s="4" t="str">
        <f>VLOOKUP(H304,'KODE BARANG 001'!$D$4:$G$111,4,FALSE)</f>
        <v>Donati Cherry Office Table-4ft</v>
      </c>
      <c r="H304" s="3" t="s">
        <v>351</v>
      </c>
      <c r="I304" s="14" t="s">
        <v>42</v>
      </c>
      <c r="J304" s="20" t="s">
        <v>979</v>
      </c>
      <c r="K304" s="3" t="s">
        <v>69</v>
      </c>
      <c r="L304" s="3">
        <v>2019</v>
      </c>
      <c r="M304" s="5"/>
      <c r="N304" s="64">
        <f>VLOOKUP(H304,'KODE BARANG 001'!$D$3:$L$115,8,0)</f>
        <v>2100000</v>
      </c>
      <c r="O304" s="3" t="s">
        <v>214</v>
      </c>
      <c r="P304" s="14" t="str">
        <f t="shared" si="4"/>
        <v>MJ02/GA /PL/BTI /2019-006</v>
      </c>
      <c r="Q304" s="3"/>
    </row>
    <row r="305" spans="2:17" x14ac:dyDescent="0.25">
      <c r="B305" s="14" t="s">
        <v>620</v>
      </c>
      <c r="C305" s="4" t="str">
        <f>VLOOKUP(H305,'KODE BARANG 001'!$D$4:$H$111,5,FALSE)</f>
        <v xml:space="preserve">PERALATAN </v>
      </c>
      <c r="D305" s="3" t="str">
        <f>VLOOKUP(C305,'KODE BARANG 001'!$H$4:$I$115,2,0)</f>
        <v>PL</v>
      </c>
      <c r="E305" s="3" t="str">
        <f>IFERROR(VLOOKUP('ALL '!H305,'KODE BARANG 001'!$D$3:$F$111,3,FALSE),"")</f>
        <v>MEJA</v>
      </c>
      <c r="F305" s="4" t="str">
        <f>VLOOKUP(H305,'KODE BARANG 001'!$D$3:E411,2,FALSE)</f>
        <v>MEJA STAFF 1</v>
      </c>
      <c r="G305" s="4" t="str">
        <f>VLOOKUP(H305,'KODE BARANG 001'!$D$4:$G$111,4,FALSE)</f>
        <v>Donati Winch desk 120 x 60 cm Beech+ Alu</v>
      </c>
      <c r="H305" s="3" t="s">
        <v>350</v>
      </c>
      <c r="I305" s="14" t="s">
        <v>51</v>
      </c>
      <c r="J305" s="20" t="s">
        <v>979</v>
      </c>
      <c r="K305" s="3" t="s">
        <v>69</v>
      </c>
      <c r="L305" s="3">
        <v>2019</v>
      </c>
      <c r="M305" s="5"/>
      <c r="N305" s="64">
        <f>VLOOKUP(H305,'KODE BARANG 001'!$D$3:$L$115,8,0)</f>
        <v>1500000</v>
      </c>
      <c r="O305" s="3" t="s">
        <v>214</v>
      </c>
      <c r="P305" s="14" t="str">
        <f t="shared" si="4"/>
        <v>MJ01/GA /PL/BTI /2019-015</v>
      </c>
      <c r="Q305" s="3"/>
    </row>
    <row r="306" spans="2:17" x14ac:dyDescent="0.25">
      <c r="B306" s="14" t="s">
        <v>621</v>
      </c>
      <c r="C306" s="4" t="str">
        <f>VLOOKUP(H306,'KODE BARANG 001'!$D$4:$H$111,5,FALSE)</f>
        <v xml:space="preserve">PERALATAN </v>
      </c>
      <c r="D306" s="3" t="str">
        <f>VLOOKUP(C306,'KODE BARANG 001'!$H$4:$I$115,2,0)</f>
        <v>PL</v>
      </c>
      <c r="E306" s="3" t="str">
        <f>IFERROR(VLOOKUP('ALL '!H306,'KODE BARANG 001'!$D$3:$F$111,3,FALSE),"")</f>
        <v xml:space="preserve">LEMARI </v>
      </c>
      <c r="F306" s="4" t="str">
        <f>VLOOKUP(H306,'KODE BARANG 001'!$D$3:E412,2,FALSE)</f>
        <v xml:space="preserve">LACI DORONG </v>
      </c>
      <c r="G306" s="4" t="str">
        <f>VLOOKUP(H306,'KODE BARANG 001'!$D$4:$G$111,4,FALSE)</f>
        <v>Meja 3 laci dorong Lunar LMD 03</v>
      </c>
      <c r="H306" s="3" t="s">
        <v>341</v>
      </c>
      <c r="I306" s="14" t="s">
        <v>41</v>
      </c>
      <c r="J306" s="20" t="s">
        <v>979</v>
      </c>
      <c r="K306" s="3" t="s">
        <v>69</v>
      </c>
      <c r="L306" s="3">
        <v>2019</v>
      </c>
      <c r="M306" s="5"/>
      <c r="N306" s="64">
        <f>VLOOKUP(H306,'KODE BARANG 001'!$D$3:$L$115,8,0)</f>
        <v>650000</v>
      </c>
      <c r="O306" s="3" t="s">
        <v>214</v>
      </c>
      <c r="P306" s="14" t="str">
        <f t="shared" si="4"/>
        <v>LM01/GA /PL/BTI /2019-005</v>
      </c>
      <c r="Q306" s="3"/>
    </row>
    <row r="307" spans="2:17" x14ac:dyDescent="0.25">
      <c r="B307" s="14" t="s">
        <v>622</v>
      </c>
      <c r="C307" s="4" t="str">
        <f>VLOOKUP(H307,'KODE BARANG 001'!$D$4:$H$111,5,FALSE)</f>
        <v xml:space="preserve">PERALATAN </v>
      </c>
      <c r="D307" s="3" t="str">
        <f>VLOOKUP(C307,'KODE BARANG 001'!$H$4:$I$115,2,0)</f>
        <v>PL</v>
      </c>
      <c r="E307" s="3" t="str">
        <f>IFERROR(VLOOKUP('ALL '!H307,'KODE BARANG 001'!$D$3:$F$111,3,FALSE),"")</f>
        <v xml:space="preserve">LEMARI </v>
      </c>
      <c r="F307" s="4" t="str">
        <f>VLOOKUP(H307,'KODE BARANG 001'!$D$3:E413,2,FALSE)</f>
        <v>LEMARI FILE 1</v>
      </c>
      <c r="G307" s="4" t="str">
        <f>VLOOKUP(H307,'KODE BARANG 001'!$D$4:$G$111,4,FALSE)</f>
        <v>Donati Lemari Arsip Charlotte D O C. 43 L Uk 80x40x86cm MAPLE</v>
      </c>
      <c r="H307" s="3" t="s">
        <v>302</v>
      </c>
      <c r="I307" s="14" t="s">
        <v>44</v>
      </c>
      <c r="J307" s="20" t="s">
        <v>979</v>
      </c>
      <c r="K307" s="3" t="s">
        <v>69</v>
      </c>
      <c r="L307" s="3">
        <v>2019</v>
      </c>
      <c r="M307" s="5"/>
      <c r="N307" s="64">
        <f>VLOOKUP(H307,'KODE BARANG 001'!$D$3:$L$115,8,0)</f>
        <v>2750000</v>
      </c>
      <c r="O307" s="3" t="s">
        <v>214</v>
      </c>
      <c r="P307" s="14" t="str">
        <f t="shared" si="4"/>
        <v>LM10/GA /PL/BTI /2019-008</v>
      </c>
      <c r="Q307" s="3"/>
    </row>
    <row r="308" spans="2:17" x14ac:dyDescent="0.25">
      <c r="B308" s="14" t="s">
        <v>623</v>
      </c>
      <c r="C308" s="4" t="str">
        <f>VLOOKUP(H308,'KODE BARANG 001'!$D$4:$H$111,5,FALSE)</f>
        <v xml:space="preserve">PERALATAN </v>
      </c>
      <c r="D308" s="3" t="str">
        <f>VLOOKUP(C308,'KODE BARANG 001'!$H$4:$I$115,2,0)</f>
        <v>PL</v>
      </c>
      <c r="E308" s="3" t="str">
        <f>IFERROR(VLOOKUP('ALL '!H308,'KODE BARANG 001'!$D$3:$F$111,3,FALSE),"")</f>
        <v xml:space="preserve">LEMARI </v>
      </c>
      <c r="F308" s="4" t="str">
        <f>VLOOKUP(H308,'KODE BARANG 001'!$D$3:E414,2,FALSE)</f>
        <v>LEMARI FILE 1</v>
      </c>
      <c r="G308" s="4" t="str">
        <f>VLOOKUP(H308,'KODE BARANG 001'!$D$4:$G$111,4,FALSE)</f>
        <v>Donati Lemari Arsip Charlotte D O C. 43 L Uk 80x40x86cm MAPLE</v>
      </c>
      <c r="H308" s="3" t="s">
        <v>302</v>
      </c>
      <c r="I308" s="14" t="s">
        <v>45</v>
      </c>
      <c r="J308" s="20" t="s">
        <v>979</v>
      </c>
      <c r="K308" s="3" t="s">
        <v>69</v>
      </c>
      <c r="L308" s="3">
        <v>2019</v>
      </c>
      <c r="M308" s="5"/>
      <c r="N308" s="64">
        <f>VLOOKUP(H308,'KODE BARANG 001'!$D$3:$L$115,8,0)</f>
        <v>2750000</v>
      </c>
      <c r="O308" s="3" t="s">
        <v>214</v>
      </c>
      <c r="P308" s="14" t="str">
        <f t="shared" si="4"/>
        <v>LM10/GA /PL/BTI /2019-009</v>
      </c>
      <c r="Q308" s="3"/>
    </row>
    <row r="309" spans="2:17" x14ac:dyDescent="0.25">
      <c r="B309" s="14" t="s">
        <v>624</v>
      </c>
      <c r="C309" s="4" t="str">
        <f>VLOOKUP(H309,'KODE BARANG 001'!$D$4:$H$111,5,FALSE)</f>
        <v xml:space="preserve">PERALATAN </v>
      </c>
      <c r="D309" s="3" t="str">
        <f>VLOOKUP(C309,'KODE BARANG 001'!$H$4:$I$115,2,0)</f>
        <v>PL</v>
      </c>
      <c r="E309" s="3" t="str">
        <f>IFERROR(VLOOKUP('ALL '!H309,'KODE BARANG 001'!$D$3:$F$111,3,FALSE),"")</f>
        <v xml:space="preserve">KURSI </v>
      </c>
      <c r="F309" s="4" t="str">
        <f>VLOOKUP(H309,'KODE BARANG 001'!$D$3:E415,2,FALSE)</f>
        <v xml:space="preserve">KURSI STAFF </v>
      </c>
      <c r="G309" s="4" t="str">
        <f>VLOOKUP(H309,'KODE BARANG 001'!$D$4:$G$111,4,FALSE)</f>
        <v>Donati Office Chair DO-126 Series Fabric 24</v>
      </c>
      <c r="H309" s="3" t="s">
        <v>325</v>
      </c>
      <c r="I309" s="14" t="s">
        <v>38</v>
      </c>
      <c r="J309" s="20" t="s">
        <v>979</v>
      </c>
      <c r="K309" s="3" t="s">
        <v>69</v>
      </c>
      <c r="L309" s="3">
        <v>2019</v>
      </c>
      <c r="M309" s="5"/>
      <c r="N309" s="64">
        <f>VLOOKUP(H309,'KODE BARANG 001'!$D$3:$L$115,8,0)</f>
        <v>650000</v>
      </c>
      <c r="O309" s="3" t="s">
        <v>214</v>
      </c>
      <c r="P309" s="14" t="str">
        <f t="shared" si="4"/>
        <v>KR01/GA /PL/BTI /2019-002</v>
      </c>
      <c r="Q309" s="3"/>
    </row>
    <row r="310" spans="2:17" x14ac:dyDescent="0.25">
      <c r="B310" s="14" t="s">
        <v>625</v>
      </c>
      <c r="C310" s="4" t="str">
        <f>VLOOKUP(H310,'KODE BARANG 001'!$D$4:$H$111,5,FALSE)</f>
        <v xml:space="preserve">PERALATAN </v>
      </c>
      <c r="D310" s="3" t="str">
        <f>VLOOKUP(C310,'KODE BARANG 001'!$H$4:$I$115,2,0)</f>
        <v>PL</v>
      </c>
      <c r="E310" s="3" t="str">
        <f>IFERROR(VLOOKUP('ALL '!H310,'KODE BARANG 001'!$D$3:$F$111,3,FALSE),"")</f>
        <v xml:space="preserve">KURSI </v>
      </c>
      <c r="F310" s="4" t="str">
        <f>VLOOKUP(H310,'KODE BARANG 001'!$D$3:E416,2,FALSE)</f>
        <v xml:space="preserve">KURSI STAFF </v>
      </c>
      <c r="G310" s="4" t="str">
        <f>VLOOKUP(H310,'KODE BARANG 001'!$D$4:$G$111,4,FALSE)</f>
        <v>Donati Office Chair DO-126 Series Fabric 24</v>
      </c>
      <c r="H310" s="3" t="s">
        <v>325</v>
      </c>
      <c r="I310" s="14" t="s">
        <v>39</v>
      </c>
      <c r="J310" s="20" t="s">
        <v>979</v>
      </c>
      <c r="K310" s="3" t="s">
        <v>69</v>
      </c>
      <c r="L310" s="3">
        <v>2019</v>
      </c>
      <c r="M310" s="5"/>
      <c r="N310" s="64">
        <f>VLOOKUP(H310,'KODE BARANG 001'!$D$3:$L$115,8,0)</f>
        <v>650000</v>
      </c>
      <c r="O310" s="3" t="s">
        <v>214</v>
      </c>
      <c r="P310" s="14" t="str">
        <f t="shared" si="4"/>
        <v>KR01/GA /PL/BTI /2019-003</v>
      </c>
      <c r="Q310" s="3"/>
    </row>
    <row r="311" spans="2:17" x14ac:dyDescent="0.25">
      <c r="B311" s="14" t="s">
        <v>626</v>
      </c>
      <c r="C311" s="4" t="str">
        <f>VLOOKUP(H311,'KODE BARANG 001'!$D$4:$H$111,5,FALSE)</f>
        <v xml:space="preserve">PERALATAN </v>
      </c>
      <c r="D311" s="3" t="str">
        <f>VLOOKUP(C311,'KODE BARANG 001'!$H$4:$I$115,2,0)</f>
        <v>PL</v>
      </c>
      <c r="E311" s="3" t="str">
        <f>IFERROR(VLOOKUP('ALL '!H311,'KODE BARANG 001'!$D$3:$F$111,3,FALSE),"")</f>
        <v xml:space="preserve">KURSI </v>
      </c>
      <c r="F311" s="4" t="str">
        <f>VLOOKUP(H311,'KODE BARANG 001'!$D$3:E417,2,FALSE)</f>
        <v xml:space="preserve">KURSI STAFF </v>
      </c>
      <c r="G311" s="4" t="str">
        <f>VLOOKUP(H311,'KODE BARANG 001'!$D$4:$G$111,4,FALSE)</f>
        <v>Donati Office Chair DO-126 Series Fabric 24</v>
      </c>
      <c r="H311" s="3" t="s">
        <v>325</v>
      </c>
      <c r="I311" s="14" t="s">
        <v>40</v>
      </c>
      <c r="J311" s="20" t="s">
        <v>980</v>
      </c>
      <c r="K311" s="3" t="s">
        <v>69</v>
      </c>
      <c r="L311" s="3">
        <v>2021</v>
      </c>
      <c r="M311" s="5"/>
      <c r="N311" s="64">
        <f>VLOOKUP(H311,'KODE BARANG 001'!$D$3:$L$115,8,0)</f>
        <v>650000</v>
      </c>
      <c r="O311" s="3" t="s">
        <v>214</v>
      </c>
      <c r="P311" s="14" t="str">
        <f t="shared" si="4"/>
        <v>KR01/GA /PL/BTI /2021-004</v>
      </c>
      <c r="Q311" s="3"/>
    </row>
    <row r="312" spans="2:17" x14ac:dyDescent="0.25">
      <c r="B312" s="14" t="s">
        <v>627</v>
      </c>
      <c r="C312" s="4" t="str">
        <f>VLOOKUP(H312,'KODE BARANG 001'!$D$4:$H$111,5,FALSE)</f>
        <v xml:space="preserve">PERALATAN </v>
      </c>
      <c r="D312" s="3" t="str">
        <f>VLOOKUP(C312,'KODE BARANG 001'!$H$4:$I$115,2,0)</f>
        <v>PL</v>
      </c>
      <c r="E312" s="3" t="str">
        <f>IFERROR(VLOOKUP('ALL '!H312,'KODE BARANG 001'!$D$3:$F$111,3,FALSE),"")</f>
        <v xml:space="preserve">KURSI </v>
      </c>
      <c r="F312" s="4" t="str">
        <f>VLOOKUP(H312,'KODE BARANG 001'!$D$3:E418,2,FALSE)</f>
        <v xml:space="preserve">KURSI STAFF </v>
      </c>
      <c r="G312" s="4" t="str">
        <f>VLOOKUP(H312,'KODE BARANG 001'!$D$4:$G$111,4,FALSE)</f>
        <v>Donati Office Chair DO-126 Series Fabric 24</v>
      </c>
      <c r="H312" s="3" t="s">
        <v>325</v>
      </c>
      <c r="I312" s="14" t="s">
        <v>41</v>
      </c>
      <c r="J312" s="20" t="s">
        <v>980</v>
      </c>
      <c r="K312" s="3" t="s">
        <v>69</v>
      </c>
      <c r="L312" s="3">
        <v>2021</v>
      </c>
      <c r="M312" s="5"/>
      <c r="N312" s="64">
        <f>VLOOKUP(H312,'KODE BARANG 001'!$D$3:$L$115,8,0)</f>
        <v>650000</v>
      </c>
      <c r="O312" s="3" t="s">
        <v>214</v>
      </c>
      <c r="P312" s="14" t="str">
        <f t="shared" si="4"/>
        <v>KR01/GA /PL/BTI /2021-005</v>
      </c>
      <c r="Q312" s="3"/>
    </row>
    <row r="313" spans="2:17" x14ac:dyDescent="0.25">
      <c r="B313" s="14" t="s">
        <v>628</v>
      </c>
      <c r="C313" s="4" t="str">
        <f>VLOOKUP(H313,'KODE BARANG 001'!$D$4:$H$111,5,FALSE)</f>
        <v xml:space="preserve">PERALATAN </v>
      </c>
      <c r="D313" s="3" t="str">
        <f>VLOOKUP(C313,'KODE BARANG 001'!$H$4:$I$115,2,0)</f>
        <v>PL</v>
      </c>
      <c r="E313" s="3" t="str">
        <f>IFERROR(VLOOKUP('ALL '!H313,'KODE BARANG 001'!$D$3:$F$111,3,FALSE),"")</f>
        <v xml:space="preserve">KURSI </v>
      </c>
      <c r="F313" s="4" t="str">
        <f>VLOOKUP(H313,'KODE BARANG 001'!$D$3:E419,2,FALSE)</f>
        <v xml:space="preserve">KURSI STAFF </v>
      </c>
      <c r="G313" s="4" t="str">
        <f>VLOOKUP(H313,'KODE BARANG 001'!$D$4:$G$111,4,FALSE)</f>
        <v>Donati Office Chair DO-126 Series Fabric 24</v>
      </c>
      <c r="H313" s="3" t="s">
        <v>325</v>
      </c>
      <c r="I313" s="14" t="s">
        <v>42</v>
      </c>
      <c r="J313" s="20" t="s">
        <v>980</v>
      </c>
      <c r="K313" s="3" t="s">
        <v>69</v>
      </c>
      <c r="L313" s="3">
        <v>2021</v>
      </c>
      <c r="M313" s="5"/>
      <c r="N313" s="64">
        <f>VLOOKUP(H313,'KODE BARANG 001'!$D$3:$L$115,8,0)</f>
        <v>650000</v>
      </c>
      <c r="O313" s="3" t="s">
        <v>214</v>
      </c>
      <c r="P313" s="14" t="str">
        <f t="shared" si="4"/>
        <v>KR01/GA /PL/BTI /2021-006</v>
      </c>
      <c r="Q313" s="3"/>
    </row>
    <row r="314" spans="2:17" x14ac:dyDescent="0.25">
      <c r="B314" s="14" t="s">
        <v>629</v>
      </c>
      <c r="C314" s="4" t="str">
        <f>VLOOKUP(H314,'KODE BARANG 001'!$D$4:$H$111,5,FALSE)</f>
        <v xml:space="preserve">PERALATAN </v>
      </c>
      <c r="D314" s="3" t="str">
        <f>VLOOKUP(C314,'KODE BARANG 001'!$H$4:$I$115,2,0)</f>
        <v>PL</v>
      </c>
      <c r="E314" s="3" t="str">
        <f>IFERROR(VLOOKUP('ALL '!H314,'KODE BARANG 001'!$D$3:$F$111,3,FALSE),"")</f>
        <v xml:space="preserve">KURSI </v>
      </c>
      <c r="F314" s="4" t="str">
        <f>VLOOKUP(H314,'KODE BARANG 001'!$D$3:E420,2,FALSE)</f>
        <v xml:space="preserve">KURSI STAFF </v>
      </c>
      <c r="G314" s="4" t="str">
        <f>VLOOKUP(H314,'KODE BARANG 001'!$D$4:$G$111,4,FALSE)</f>
        <v>Donati Office Chair DO-126 Series Fabric 24</v>
      </c>
      <c r="H314" s="3" t="s">
        <v>325</v>
      </c>
      <c r="I314" s="14" t="s">
        <v>43</v>
      </c>
      <c r="J314" s="20" t="s">
        <v>980</v>
      </c>
      <c r="K314" s="3" t="s">
        <v>69</v>
      </c>
      <c r="L314" s="3">
        <v>2021</v>
      </c>
      <c r="M314" s="5"/>
      <c r="N314" s="64">
        <f>VLOOKUP(H314,'KODE BARANG 001'!$D$3:$L$115,8,0)</f>
        <v>650000</v>
      </c>
      <c r="O314" s="3" t="s">
        <v>214</v>
      </c>
      <c r="P314" s="14" t="str">
        <f t="shared" si="4"/>
        <v>KR01/GA /PL/BTI /2021-007</v>
      </c>
      <c r="Q314" s="3"/>
    </row>
    <row r="315" spans="2:17" x14ac:dyDescent="0.25">
      <c r="B315" s="14" t="s">
        <v>630</v>
      </c>
      <c r="C315" s="4" t="str">
        <f>VLOOKUP(H315,'KODE BARANG 001'!$D$4:$H$111,5,FALSE)</f>
        <v xml:space="preserve">PERALATAN </v>
      </c>
      <c r="D315" s="3" t="str">
        <f>VLOOKUP(C315,'KODE BARANG 001'!$H$4:$I$115,2,0)</f>
        <v>PL</v>
      </c>
      <c r="E315" s="3" t="str">
        <f>IFERROR(VLOOKUP('ALL '!H315,'KODE BARANG 001'!$D$3:$F$111,3,FALSE),"")</f>
        <v xml:space="preserve">KURSI </v>
      </c>
      <c r="F315" s="4" t="str">
        <f>VLOOKUP(H315,'KODE BARANG 001'!$D$3:E421,2,FALSE)</f>
        <v xml:space="preserve">KURSI STAFF </v>
      </c>
      <c r="G315" s="4" t="str">
        <f>VLOOKUP(H315,'KODE BARANG 001'!$D$4:$G$111,4,FALSE)</f>
        <v>Donati Office Chair DO-126 Series Fabric 24</v>
      </c>
      <c r="H315" s="3" t="s">
        <v>325</v>
      </c>
      <c r="I315" s="14" t="s">
        <v>44</v>
      </c>
      <c r="J315" s="20" t="s">
        <v>980</v>
      </c>
      <c r="K315" s="3" t="s">
        <v>69</v>
      </c>
      <c r="L315" s="3">
        <v>2021</v>
      </c>
      <c r="M315" s="5"/>
      <c r="N315" s="64">
        <f>VLOOKUP(H315,'KODE BARANG 001'!$D$3:$L$115,8,0)</f>
        <v>650000</v>
      </c>
      <c r="O315" s="3" t="s">
        <v>214</v>
      </c>
      <c r="P315" s="14" t="str">
        <f t="shared" si="4"/>
        <v>KR01/GA /PL/BTI /2021-008</v>
      </c>
      <c r="Q315" s="3"/>
    </row>
    <row r="316" spans="2:17" x14ac:dyDescent="0.25">
      <c r="B316" s="14" t="s">
        <v>631</v>
      </c>
      <c r="C316" s="4" t="str">
        <f>VLOOKUP(H316,'KODE BARANG 001'!$D$4:$H$111,5,FALSE)</f>
        <v xml:space="preserve">PERALATAN </v>
      </c>
      <c r="D316" s="3" t="str">
        <f>VLOOKUP(C316,'KODE BARANG 001'!$H$4:$I$115,2,0)</f>
        <v>PL</v>
      </c>
      <c r="E316" s="3" t="str">
        <f>IFERROR(VLOOKUP('ALL '!H316,'KODE BARANG 001'!$D$3:$F$111,3,FALSE),"")</f>
        <v xml:space="preserve">KURSI </v>
      </c>
      <c r="F316" s="4" t="str">
        <f>VLOOKUP(H316,'KODE BARANG 001'!$D$3:E422,2,FALSE)</f>
        <v xml:space="preserve">KURSI STAFF </v>
      </c>
      <c r="G316" s="4" t="str">
        <f>VLOOKUP(H316,'KODE BARANG 001'!$D$4:$G$111,4,FALSE)</f>
        <v>Donati Office Chair DO-126 Series Fabric 24</v>
      </c>
      <c r="H316" s="3" t="s">
        <v>325</v>
      </c>
      <c r="I316" s="14" t="s">
        <v>45</v>
      </c>
      <c r="J316" s="20" t="s">
        <v>980</v>
      </c>
      <c r="K316" s="3" t="s">
        <v>69</v>
      </c>
      <c r="L316" s="3">
        <v>2021</v>
      </c>
      <c r="M316" s="5"/>
      <c r="N316" s="64">
        <f>VLOOKUP(H316,'KODE BARANG 001'!$D$3:$L$115,8,0)</f>
        <v>650000</v>
      </c>
      <c r="O316" s="3" t="s">
        <v>214</v>
      </c>
      <c r="P316" s="14" t="str">
        <f t="shared" si="4"/>
        <v>KR01/GA /PL/BTI /2021-009</v>
      </c>
      <c r="Q316" s="3"/>
    </row>
    <row r="317" spans="2:17" x14ac:dyDescent="0.25">
      <c r="B317" s="14" t="s">
        <v>632</v>
      </c>
      <c r="C317" s="4" t="str">
        <f>VLOOKUP(H317,'KODE BARANG 001'!$D$4:$H$111,5,FALSE)</f>
        <v xml:space="preserve">PERALATAN </v>
      </c>
      <c r="D317" s="3" t="str">
        <f>VLOOKUP(C317,'KODE BARANG 001'!$H$4:$I$115,2,0)</f>
        <v>PL</v>
      </c>
      <c r="E317" s="3" t="str">
        <f>IFERROR(VLOOKUP('ALL '!H317,'KODE BARANG 001'!$D$3:$F$111,3,FALSE),"")</f>
        <v xml:space="preserve">LEMARI </v>
      </c>
      <c r="F317" s="4" t="str">
        <f>VLOOKUP(H317,'KODE BARANG 001'!$D$3:E423,2,FALSE)</f>
        <v xml:space="preserve">LACI DORONG </v>
      </c>
      <c r="G317" s="4" t="str">
        <f>VLOOKUP(H317,'KODE BARANG 001'!$D$4:$G$111,4,FALSE)</f>
        <v>Meja 3 laci dorong Lunar LMD 03</v>
      </c>
      <c r="H317" s="3" t="s">
        <v>341</v>
      </c>
      <c r="I317" s="14" t="s">
        <v>42</v>
      </c>
      <c r="J317" s="20" t="s">
        <v>980</v>
      </c>
      <c r="K317" s="3" t="s">
        <v>69</v>
      </c>
      <c r="L317" s="3">
        <v>2021</v>
      </c>
      <c r="M317" s="5"/>
      <c r="N317" s="64">
        <f>VLOOKUP(H317,'KODE BARANG 001'!$D$3:$L$115,8,0)</f>
        <v>650000</v>
      </c>
      <c r="O317" s="3" t="s">
        <v>214</v>
      </c>
      <c r="P317" s="14" t="str">
        <f t="shared" si="4"/>
        <v>LM01/GA /PL/BTI /2021-006</v>
      </c>
      <c r="Q317" s="3"/>
    </row>
    <row r="318" spans="2:17" x14ac:dyDescent="0.25">
      <c r="B318" s="14" t="s">
        <v>633</v>
      </c>
      <c r="C318" s="4" t="str">
        <f>VLOOKUP(H318,'KODE BARANG 001'!$D$4:$H$111,5,FALSE)</f>
        <v xml:space="preserve">PERALATAN </v>
      </c>
      <c r="D318" s="3" t="str">
        <f>VLOOKUP(C318,'KODE BARANG 001'!$H$4:$I$115,2,0)</f>
        <v>PL</v>
      </c>
      <c r="E318" s="3" t="str">
        <f>IFERROR(VLOOKUP('ALL '!H318,'KODE BARANG 001'!$D$3:$F$111,3,FALSE),"")</f>
        <v xml:space="preserve">LEMARI </v>
      </c>
      <c r="F318" s="4" t="str">
        <f>VLOOKUP(H318,'KODE BARANG 001'!$D$3:E424,2,FALSE)</f>
        <v xml:space="preserve">LACI DORONG </v>
      </c>
      <c r="G318" s="4" t="str">
        <f>VLOOKUP(H318,'KODE BARANG 001'!$D$4:$G$111,4,FALSE)</f>
        <v>Meja 3 laci dorong Lunar LMD 03</v>
      </c>
      <c r="H318" s="3" t="s">
        <v>341</v>
      </c>
      <c r="I318" s="14" t="s">
        <v>43</v>
      </c>
      <c r="J318" s="20" t="s">
        <v>980</v>
      </c>
      <c r="K318" s="3" t="s">
        <v>69</v>
      </c>
      <c r="L318" s="3">
        <v>2021</v>
      </c>
      <c r="M318" s="5"/>
      <c r="N318" s="64">
        <f>VLOOKUP(H318,'KODE BARANG 001'!$D$3:$L$115,8,0)</f>
        <v>650000</v>
      </c>
      <c r="O318" s="3" t="s">
        <v>214</v>
      </c>
      <c r="P318" s="14" t="str">
        <f t="shared" si="4"/>
        <v>LM01/GA /PL/BTI /2021-007</v>
      </c>
      <c r="Q318" s="3"/>
    </row>
    <row r="319" spans="2:17" x14ac:dyDescent="0.25">
      <c r="B319" s="14" t="s">
        <v>634</v>
      </c>
      <c r="C319" s="4" t="str">
        <f>VLOOKUP(H319,'KODE BARANG 001'!$D$4:$H$111,5,FALSE)</f>
        <v xml:space="preserve">PERALATAN </v>
      </c>
      <c r="D319" s="3" t="str">
        <f>VLOOKUP(C319,'KODE BARANG 001'!$H$4:$I$115,2,0)</f>
        <v>PL</v>
      </c>
      <c r="E319" s="3" t="str">
        <f>IFERROR(VLOOKUP('ALL '!H319,'KODE BARANG 001'!$D$3:$F$111,3,FALSE),"")</f>
        <v xml:space="preserve">LEMARI </v>
      </c>
      <c r="F319" s="4" t="str">
        <f>VLOOKUP(H319,'KODE BARANG 001'!$D$3:E425,2,FALSE)</f>
        <v xml:space="preserve">LACI DORONG </v>
      </c>
      <c r="G319" s="4" t="str">
        <f>VLOOKUP(H319,'KODE BARANG 001'!$D$4:$G$111,4,FALSE)</f>
        <v>Meja 3 laci dorong Lunar LMD 03</v>
      </c>
      <c r="H319" s="3" t="s">
        <v>341</v>
      </c>
      <c r="I319" s="14" t="s">
        <v>44</v>
      </c>
      <c r="J319" s="20" t="s">
        <v>980</v>
      </c>
      <c r="K319" s="3" t="s">
        <v>69</v>
      </c>
      <c r="L319" s="3">
        <v>2021</v>
      </c>
      <c r="M319" s="5"/>
      <c r="N319" s="64">
        <f>VLOOKUP(H319,'KODE BARANG 001'!$D$3:$L$115,8,0)</f>
        <v>650000</v>
      </c>
      <c r="O319" s="3" t="s">
        <v>214</v>
      </c>
      <c r="P319" s="14" t="str">
        <f t="shared" si="4"/>
        <v>LM01/GA /PL/BTI /2021-008</v>
      </c>
      <c r="Q319" s="3"/>
    </row>
    <row r="320" spans="2:17" x14ac:dyDescent="0.25">
      <c r="B320" s="14" t="s">
        <v>635</v>
      </c>
      <c r="C320" s="4" t="str">
        <f>VLOOKUP(H320,'KODE BARANG 001'!$D$4:$H$111,5,FALSE)</f>
        <v xml:space="preserve">PERALATAN </v>
      </c>
      <c r="D320" s="3" t="str">
        <f>VLOOKUP(C320,'KODE BARANG 001'!$H$4:$I$115,2,0)</f>
        <v>PL</v>
      </c>
      <c r="E320" s="3" t="str">
        <f>IFERROR(VLOOKUP('ALL '!H320,'KODE BARANG 001'!$D$3:$F$111,3,FALSE),"")</f>
        <v xml:space="preserve">LEMARI </v>
      </c>
      <c r="F320" s="4" t="str">
        <f>VLOOKUP(H320,'KODE BARANG 001'!$D$3:E426,2,FALSE)</f>
        <v xml:space="preserve">LACI DORONG </v>
      </c>
      <c r="G320" s="4" t="str">
        <f>VLOOKUP(H320,'KODE BARANG 001'!$D$4:$G$111,4,FALSE)</f>
        <v>Meja 3 laci dorong Lunar LMD 03</v>
      </c>
      <c r="H320" s="3" t="s">
        <v>341</v>
      </c>
      <c r="I320" s="14" t="s">
        <v>45</v>
      </c>
      <c r="J320" s="20" t="s">
        <v>980</v>
      </c>
      <c r="K320" s="3" t="s">
        <v>69</v>
      </c>
      <c r="L320" s="3">
        <v>2021</v>
      </c>
      <c r="M320" s="5"/>
      <c r="N320" s="64">
        <f>VLOOKUP(H320,'KODE BARANG 001'!$D$3:$L$115,8,0)</f>
        <v>650000</v>
      </c>
      <c r="O320" s="3" t="s">
        <v>214</v>
      </c>
      <c r="P320" s="14" t="str">
        <f t="shared" si="4"/>
        <v>LM01/GA /PL/BTI /2021-009</v>
      </c>
      <c r="Q320" s="3"/>
    </row>
    <row r="321" spans="2:17" x14ac:dyDescent="0.25">
      <c r="B321" s="14" t="s">
        <v>636</v>
      </c>
      <c r="C321" s="4" t="str">
        <f>VLOOKUP(H321,'KODE BARANG 001'!$D$4:$H$111,5,FALSE)</f>
        <v xml:space="preserve">PERALATAN </v>
      </c>
      <c r="D321" s="3" t="str">
        <f>VLOOKUP(C321,'KODE BARANG 001'!$H$4:$I$115,2,0)</f>
        <v>PL</v>
      </c>
      <c r="E321" s="3" t="str">
        <f>IFERROR(VLOOKUP('ALL '!H321,'KODE BARANG 001'!$D$3:$F$111,3,FALSE),"")</f>
        <v xml:space="preserve">LEMARI </v>
      </c>
      <c r="F321" s="4" t="str">
        <f>VLOOKUP(H321,'KODE BARANG 001'!$D$3:E427,2,FALSE)</f>
        <v>LEMARI FILE 1</v>
      </c>
      <c r="G321" s="4" t="str">
        <f>VLOOKUP(H321,'KODE BARANG 001'!$D$4:$G$111,4,FALSE)</f>
        <v>Donati Lemari Arsip Charlotte D O C. 43 L Uk 80x40x86cm MAPLE</v>
      </c>
      <c r="H321" s="3" t="s">
        <v>302</v>
      </c>
      <c r="I321" s="14" t="s">
        <v>46</v>
      </c>
      <c r="J321" s="20" t="s">
        <v>980</v>
      </c>
      <c r="K321" s="3" t="s">
        <v>69</v>
      </c>
      <c r="L321" s="3">
        <v>2021</v>
      </c>
      <c r="M321" s="5"/>
      <c r="N321" s="64">
        <f>VLOOKUP(H321,'KODE BARANG 001'!$D$3:$L$115,8,0)</f>
        <v>2750000</v>
      </c>
      <c r="O321" s="3" t="s">
        <v>214</v>
      </c>
      <c r="P321" s="14" t="str">
        <f t="shared" si="4"/>
        <v>LM10/GA /PL/BTI /2021-010</v>
      </c>
      <c r="Q321" s="3"/>
    </row>
    <row r="322" spans="2:17" x14ac:dyDescent="0.25">
      <c r="B322" s="14" t="s">
        <v>637</v>
      </c>
      <c r="C322" s="4" t="str">
        <f>VLOOKUP(H322,'KODE BARANG 001'!$D$4:$H$111,5,FALSE)</f>
        <v xml:space="preserve">PERALATAN </v>
      </c>
      <c r="D322" s="3" t="str">
        <f>VLOOKUP(C322,'KODE BARANG 001'!$H$4:$I$115,2,0)</f>
        <v>PL</v>
      </c>
      <c r="E322" s="3" t="str">
        <f>IFERROR(VLOOKUP('ALL '!H322,'KODE BARANG 001'!$D$3:$F$111,3,FALSE),"")</f>
        <v xml:space="preserve">LEMARI </v>
      </c>
      <c r="F322" s="4" t="str">
        <f>VLOOKUP(H322,'KODE BARANG 001'!$D$3:E428,2,FALSE)</f>
        <v>LEMARI FILE 1</v>
      </c>
      <c r="G322" s="4" t="str">
        <f>VLOOKUP(H322,'KODE BARANG 001'!$D$4:$G$111,4,FALSE)</f>
        <v>Donati Lemari Arsip Charlotte D O C. 43 L Uk 80x40x86cm MAPLE</v>
      </c>
      <c r="H322" s="3" t="s">
        <v>302</v>
      </c>
      <c r="I322" s="14" t="s">
        <v>47</v>
      </c>
      <c r="J322" s="20" t="s">
        <v>980</v>
      </c>
      <c r="K322" s="3" t="s">
        <v>69</v>
      </c>
      <c r="L322" s="3">
        <v>2021</v>
      </c>
      <c r="M322" s="5"/>
      <c r="N322" s="64">
        <f>VLOOKUP(H322,'KODE BARANG 001'!$D$3:$L$115,8,0)</f>
        <v>2750000</v>
      </c>
      <c r="O322" s="3" t="s">
        <v>214</v>
      </c>
      <c r="P322" s="14" t="str">
        <f t="shared" si="4"/>
        <v>LM10/GA /PL/BTI /2021-011</v>
      </c>
      <c r="Q322" s="3"/>
    </row>
    <row r="323" spans="2:17" x14ac:dyDescent="0.25">
      <c r="B323" s="14" t="s">
        <v>638</v>
      </c>
      <c r="C323" s="4" t="str">
        <f>VLOOKUP(H323,'KODE BARANG 001'!$D$4:$H$111,5,FALSE)</f>
        <v xml:space="preserve">PERALATAN </v>
      </c>
      <c r="D323" s="3" t="str">
        <f>VLOOKUP(C323,'KODE BARANG 001'!$H$4:$I$115,2,0)</f>
        <v>PL</v>
      </c>
      <c r="E323" s="3" t="str">
        <f>IFERROR(VLOOKUP('ALL '!H323,'KODE BARANG 001'!$D$3:$F$111,3,FALSE),"")</f>
        <v xml:space="preserve">LEMARI </v>
      </c>
      <c r="F323" s="4" t="str">
        <f>VLOOKUP(H323,'KODE BARANG 001'!$D$3:E429,2,FALSE)</f>
        <v>LEMARI FILE 1</v>
      </c>
      <c r="G323" s="4" t="str">
        <f>VLOOKUP(H323,'KODE BARANG 001'!$D$4:$G$111,4,FALSE)</f>
        <v>Donati Lemari Arsip Charlotte D O C. 43 L Uk 80x40x86cm MAPLE</v>
      </c>
      <c r="H323" s="3" t="s">
        <v>302</v>
      </c>
      <c r="I323" s="14" t="s">
        <v>48</v>
      </c>
      <c r="J323" s="20" t="s">
        <v>980</v>
      </c>
      <c r="K323" s="3" t="s">
        <v>69</v>
      </c>
      <c r="L323" s="3">
        <v>2021</v>
      </c>
      <c r="M323" s="5"/>
      <c r="N323" s="64">
        <f>VLOOKUP(H323,'KODE BARANG 001'!$D$3:$L$115,8,0)</f>
        <v>2750000</v>
      </c>
      <c r="O323" s="3" t="s">
        <v>214</v>
      </c>
      <c r="P323" s="14" t="str">
        <f t="shared" si="4"/>
        <v>LM10/GA /PL/BTI /2021-012</v>
      </c>
      <c r="Q323" s="3"/>
    </row>
    <row r="324" spans="2:17" x14ac:dyDescent="0.25">
      <c r="B324" s="14" t="s">
        <v>639</v>
      </c>
      <c r="C324" s="4" t="str">
        <f>VLOOKUP(H324,'KODE BARANG 001'!$D$4:$H$111,5,FALSE)</f>
        <v xml:space="preserve">PERALATAN </v>
      </c>
      <c r="D324" s="3" t="str">
        <f>VLOOKUP(C324,'KODE BARANG 001'!$H$4:$I$115,2,0)</f>
        <v>PL</v>
      </c>
      <c r="E324" s="3" t="str">
        <f>IFERROR(VLOOKUP('ALL '!H324,'KODE BARANG 001'!$D$3:$F$111,3,FALSE),"")</f>
        <v xml:space="preserve">LEMARI </v>
      </c>
      <c r="F324" s="4" t="str">
        <f>VLOOKUP(H324,'KODE BARANG 001'!$D$3:E430,2,FALSE)</f>
        <v>LEMARI FILE 1</v>
      </c>
      <c r="G324" s="4" t="str">
        <f>VLOOKUP(H324,'KODE BARANG 001'!$D$4:$G$111,4,FALSE)</f>
        <v>Donati Lemari Arsip Charlotte D O C. 43 L Uk 80x40x86cm MAPLE</v>
      </c>
      <c r="H324" s="3" t="s">
        <v>302</v>
      </c>
      <c r="I324" s="14" t="s">
        <v>49</v>
      </c>
      <c r="J324" s="20" t="s">
        <v>980</v>
      </c>
      <c r="K324" s="3" t="s">
        <v>69</v>
      </c>
      <c r="L324" s="3">
        <v>2021</v>
      </c>
      <c r="M324" s="5"/>
      <c r="N324" s="64">
        <f>VLOOKUP(H324,'KODE BARANG 001'!$D$3:$L$115,8,0)</f>
        <v>2750000</v>
      </c>
      <c r="O324" s="3" t="s">
        <v>214</v>
      </c>
      <c r="P324" s="14" t="str">
        <f t="shared" si="4"/>
        <v>LM10/GA /PL/BTI /2021-013</v>
      </c>
      <c r="Q324" s="3"/>
    </row>
    <row r="325" spans="2:17" x14ac:dyDescent="0.25">
      <c r="B325" s="14" t="s">
        <v>640</v>
      </c>
      <c r="C325" s="4" t="str">
        <f>VLOOKUP(H325,'KODE BARANG 001'!$D$4:$H$111,5,FALSE)</f>
        <v xml:space="preserve">PERALATAN </v>
      </c>
      <c r="D325" s="3" t="str">
        <f>VLOOKUP(C325,'KODE BARANG 001'!$H$4:$I$115,2,0)</f>
        <v>PL</v>
      </c>
      <c r="E325" s="3" t="str">
        <f>IFERROR(VLOOKUP('ALL '!H325,'KODE BARANG 001'!$D$3:$F$111,3,FALSE),"")</f>
        <v>MEJA</v>
      </c>
      <c r="F325" s="4" t="str">
        <f>VLOOKUP(H325,'KODE BARANG 001'!$D$3:E431,2,FALSE)</f>
        <v>MEJA STAFF 1</v>
      </c>
      <c r="G325" s="4" t="str">
        <f>VLOOKUP(H325,'KODE BARANG 001'!$D$4:$G$111,4,FALSE)</f>
        <v>Donati Winch desk 120 x 60 cm Beech+ Alu</v>
      </c>
      <c r="H325" s="3" t="s">
        <v>350</v>
      </c>
      <c r="I325" s="14" t="s">
        <v>52</v>
      </c>
      <c r="J325" s="20" t="s">
        <v>980</v>
      </c>
      <c r="K325" s="3" t="s">
        <v>69</v>
      </c>
      <c r="L325" s="3">
        <v>2021</v>
      </c>
      <c r="M325" s="5"/>
      <c r="N325" s="64">
        <f>VLOOKUP(H325,'KODE BARANG 001'!$D$3:$L$115,8,0)</f>
        <v>1500000</v>
      </c>
      <c r="O325" s="3" t="s">
        <v>214</v>
      </c>
      <c r="P325" s="14" t="str">
        <f t="shared" si="4"/>
        <v>MJ01/GA /PL/BTI /2021-016</v>
      </c>
      <c r="Q325" s="3"/>
    </row>
    <row r="326" spans="2:17" x14ac:dyDescent="0.25">
      <c r="B326" s="14" t="s">
        <v>641</v>
      </c>
      <c r="C326" s="4" t="str">
        <f>VLOOKUP(H326,'KODE BARANG 001'!$D$4:$H$111,5,FALSE)</f>
        <v xml:space="preserve">PERALATAN </v>
      </c>
      <c r="D326" s="3" t="str">
        <f>VLOOKUP(C326,'KODE BARANG 001'!$H$4:$I$115,2,0)</f>
        <v>PL</v>
      </c>
      <c r="E326" s="3" t="str">
        <f>IFERROR(VLOOKUP('ALL '!H326,'KODE BARANG 001'!$D$3:$F$111,3,FALSE),"")</f>
        <v>MEJA</v>
      </c>
      <c r="F326" s="4" t="str">
        <f>VLOOKUP(H326,'KODE BARANG 001'!$D$3:E432,2,FALSE)</f>
        <v>MEJA STAFF 1</v>
      </c>
      <c r="G326" s="4" t="str">
        <f>VLOOKUP(H326,'KODE BARANG 001'!$D$4:$G$111,4,FALSE)</f>
        <v>Donati Winch desk 120 x 60 cm Beech+ Alu</v>
      </c>
      <c r="H326" s="3" t="s">
        <v>350</v>
      </c>
      <c r="I326" s="14" t="s">
        <v>53</v>
      </c>
      <c r="J326" s="20" t="s">
        <v>980</v>
      </c>
      <c r="K326" s="3" t="s">
        <v>69</v>
      </c>
      <c r="L326" s="3">
        <v>2021</v>
      </c>
      <c r="M326" s="5"/>
      <c r="N326" s="64">
        <f>VLOOKUP(H326,'KODE BARANG 001'!$D$3:$L$115,8,0)</f>
        <v>1500000</v>
      </c>
      <c r="O326" s="3" t="s">
        <v>214</v>
      </c>
      <c r="P326" s="14" t="str">
        <f t="shared" ref="P326:P389" si="5">CONCATENATE(H326,$S$6,$K$6,$S$6,D326,$S$6,$S$7,$S$6,L326,$S$8,I326)</f>
        <v>MJ01/GA /PL/BTI /2021-017</v>
      </c>
      <c r="Q326" s="3"/>
    </row>
    <row r="327" spans="2:17" x14ac:dyDescent="0.25">
      <c r="B327" s="14" t="s">
        <v>642</v>
      </c>
      <c r="C327" s="4" t="str">
        <f>VLOOKUP(H327,'KODE BARANG 001'!$D$4:$H$111,5,FALSE)</f>
        <v xml:space="preserve">PERALATAN </v>
      </c>
      <c r="D327" s="3" t="str">
        <f>VLOOKUP(C327,'KODE BARANG 001'!$H$4:$I$115,2,0)</f>
        <v>PL</v>
      </c>
      <c r="E327" s="3" t="str">
        <f>IFERROR(VLOOKUP('ALL '!H327,'KODE BARANG 001'!$D$3:$F$111,3,FALSE),"")</f>
        <v>MEJA</v>
      </c>
      <c r="F327" s="4" t="str">
        <f>VLOOKUP(H327,'KODE BARANG 001'!$D$3:E433,2,FALSE)</f>
        <v>MEJA STAFF 1</v>
      </c>
      <c r="G327" s="4" t="str">
        <f>VLOOKUP(H327,'KODE BARANG 001'!$D$4:$G$111,4,FALSE)</f>
        <v>Donati Winch desk 120 x 60 cm Beech+ Alu</v>
      </c>
      <c r="H327" s="3" t="s">
        <v>350</v>
      </c>
      <c r="I327" s="14" t="s">
        <v>54</v>
      </c>
      <c r="J327" s="20" t="s">
        <v>980</v>
      </c>
      <c r="K327" s="3" t="s">
        <v>69</v>
      </c>
      <c r="L327" s="3">
        <v>2021</v>
      </c>
      <c r="M327" s="5"/>
      <c r="N327" s="64">
        <f>VLOOKUP(H327,'KODE BARANG 001'!$D$3:$L$115,8,0)</f>
        <v>1500000</v>
      </c>
      <c r="O327" s="3" t="s">
        <v>214</v>
      </c>
      <c r="P327" s="14" t="str">
        <f t="shared" si="5"/>
        <v>MJ01/GA /PL/BTI /2021-018</v>
      </c>
      <c r="Q327" s="3"/>
    </row>
    <row r="328" spans="2:17" x14ac:dyDescent="0.25">
      <c r="B328" s="14" t="s">
        <v>643</v>
      </c>
      <c r="C328" s="4" t="str">
        <f>VLOOKUP(H328,'KODE BARANG 001'!$D$4:$H$111,5,FALSE)</f>
        <v xml:space="preserve">PERALATAN </v>
      </c>
      <c r="D328" s="3" t="str">
        <f>VLOOKUP(C328,'KODE BARANG 001'!$H$4:$I$115,2,0)</f>
        <v>PL</v>
      </c>
      <c r="E328" s="3" t="str">
        <f>IFERROR(VLOOKUP('ALL '!H328,'KODE BARANG 001'!$D$3:$F$111,3,FALSE),"")</f>
        <v>MEJA</v>
      </c>
      <c r="F328" s="4" t="str">
        <f>VLOOKUP(H328,'KODE BARANG 001'!$D$3:E434,2,FALSE)</f>
        <v>MEJA STAFF 1</v>
      </c>
      <c r="G328" s="4" t="str">
        <f>VLOOKUP(H328,'KODE BARANG 001'!$D$4:$G$111,4,FALSE)</f>
        <v>Donati Winch desk 120 x 60 cm Beech+ Alu</v>
      </c>
      <c r="H328" s="3" t="s">
        <v>350</v>
      </c>
      <c r="I328" s="14" t="s">
        <v>55</v>
      </c>
      <c r="J328" s="20" t="s">
        <v>980</v>
      </c>
      <c r="K328" s="3" t="s">
        <v>69</v>
      </c>
      <c r="L328" s="3">
        <v>2021</v>
      </c>
      <c r="M328" s="5"/>
      <c r="N328" s="64">
        <f>VLOOKUP(H328,'KODE BARANG 001'!$D$3:$L$115,8,0)</f>
        <v>1500000</v>
      </c>
      <c r="O328" s="3" t="s">
        <v>214</v>
      </c>
      <c r="P328" s="14" t="str">
        <f t="shared" si="5"/>
        <v>MJ01/GA /PL/BTI /2021-019</v>
      </c>
      <c r="Q328" s="3"/>
    </row>
    <row r="329" spans="2:17" x14ac:dyDescent="0.25">
      <c r="B329" s="14" t="s">
        <v>644</v>
      </c>
      <c r="C329" s="4" t="str">
        <f>VLOOKUP(H329,'KODE BARANG 001'!$D$4:$H$111,5,FALSE)</f>
        <v xml:space="preserve">PERALATAN </v>
      </c>
      <c r="D329" s="3" t="str">
        <f>VLOOKUP(C329,'KODE BARANG 001'!$H$4:$I$115,2,0)</f>
        <v>PL</v>
      </c>
      <c r="E329" s="3" t="str">
        <f>IFERROR(VLOOKUP('ALL '!H329,'KODE BARANG 001'!$D$3:$F$111,3,FALSE),"")</f>
        <v>MEJA</v>
      </c>
      <c r="F329" s="4" t="str">
        <f>VLOOKUP(H329,'KODE BARANG 001'!$D$3:E435,2,FALSE)</f>
        <v>MEJA STAFF 1</v>
      </c>
      <c r="G329" s="4" t="str">
        <f>VLOOKUP(H329,'KODE BARANG 001'!$D$4:$G$111,4,FALSE)</f>
        <v>Donati Winch desk 120 x 60 cm Beech+ Alu</v>
      </c>
      <c r="H329" s="3" t="s">
        <v>350</v>
      </c>
      <c r="I329" s="14" t="s">
        <v>56</v>
      </c>
      <c r="J329" s="20" t="s">
        <v>980</v>
      </c>
      <c r="K329" s="3" t="s">
        <v>69</v>
      </c>
      <c r="L329" s="3">
        <v>2021</v>
      </c>
      <c r="M329" s="5"/>
      <c r="N329" s="64">
        <f>VLOOKUP(H329,'KODE BARANG 001'!$D$3:$L$115,8,0)</f>
        <v>1500000</v>
      </c>
      <c r="O329" s="3" t="s">
        <v>214</v>
      </c>
      <c r="P329" s="14" t="str">
        <f t="shared" si="5"/>
        <v>MJ01/GA /PL/BTI /2021-020</v>
      </c>
      <c r="Q329" s="3"/>
    </row>
    <row r="330" spans="2:17" x14ac:dyDescent="0.25">
      <c r="B330" s="14" t="s">
        <v>645</v>
      </c>
      <c r="C330" s="4" t="str">
        <f>VLOOKUP(H330,'KODE BARANG 001'!$D$4:$H$111,5,FALSE)</f>
        <v xml:space="preserve">PERALATAN </v>
      </c>
      <c r="D330" s="3" t="str">
        <f>VLOOKUP(C330,'KODE BARANG 001'!$H$4:$I$115,2,0)</f>
        <v>PL</v>
      </c>
      <c r="E330" s="3" t="str">
        <f>IFERROR(VLOOKUP('ALL '!H330,'KODE BARANG 001'!$D$3:$F$111,3,FALSE),"")</f>
        <v>MEJA</v>
      </c>
      <c r="F330" s="4" t="str">
        <f>VLOOKUP(H330,'KODE BARANG 001'!$D$3:E436,2,FALSE)</f>
        <v>MEJA STAFF 1</v>
      </c>
      <c r="G330" s="4" t="str">
        <f>VLOOKUP(H330,'KODE BARANG 001'!$D$4:$G$111,4,FALSE)</f>
        <v>Donati Winch desk 120 x 60 cm Beech+ Alu</v>
      </c>
      <c r="H330" s="3" t="s">
        <v>350</v>
      </c>
      <c r="I330" s="14" t="s">
        <v>57</v>
      </c>
      <c r="J330" s="20" t="s">
        <v>980</v>
      </c>
      <c r="K330" s="3" t="s">
        <v>69</v>
      </c>
      <c r="L330" s="3">
        <v>2021</v>
      </c>
      <c r="M330" s="5"/>
      <c r="N330" s="64">
        <f>VLOOKUP(H330,'KODE BARANG 001'!$D$3:$L$115,8,0)</f>
        <v>1500000</v>
      </c>
      <c r="O330" s="3" t="s">
        <v>214</v>
      </c>
      <c r="P330" s="14" t="str">
        <f t="shared" si="5"/>
        <v>MJ01/GA /PL/BTI /2021-021</v>
      </c>
      <c r="Q330" s="3"/>
    </row>
    <row r="331" spans="2:17" x14ac:dyDescent="0.25">
      <c r="B331" s="14" t="s">
        <v>646</v>
      </c>
      <c r="C331" s="4" t="str">
        <f>VLOOKUP(H331,'KODE BARANG 001'!$D$4:$H$111,5,FALSE)</f>
        <v xml:space="preserve">PERALATAN </v>
      </c>
      <c r="D331" s="3" t="str">
        <f>VLOOKUP(C331,'KODE BARANG 001'!$H$4:$I$115,2,0)</f>
        <v>PL</v>
      </c>
      <c r="E331" s="3" t="str">
        <f>IFERROR(VLOOKUP('ALL '!H331,'KODE BARANG 001'!$D$3:$F$111,3,FALSE),"")</f>
        <v>MEJA</v>
      </c>
      <c r="F331" s="4" t="str">
        <f>VLOOKUP(H331,'KODE BARANG 001'!$D$3:E437,2,FALSE)</f>
        <v>MEJA STAFF 1</v>
      </c>
      <c r="G331" s="4" t="str">
        <f>VLOOKUP(H331,'KODE BARANG 001'!$D$4:$G$111,4,FALSE)</f>
        <v>Donati Winch desk 120 x 60 cm Beech+ Alu</v>
      </c>
      <c r="H331" s="3" t="s">
        <v>350</v>
      </c>
      <c r="I331" s="14" t="s">
        <v>59</v>
      </c>
      <c r="J331" s="20" t="s">
        <v>980</v>
      </c>
      <c r="K331" s="3" t="s">
        <v>69</v>
      </c>
      <c r="L331" s="3">
        <v>2021</v>
      </c>
      <c r="M331" s="5"/>
      <c r="N331" s="64">
        <f>VLOOKUP(H331,'KODE BARANG 001'!$D$3:$L$115,8,0)</f>
        <v>1500000</v>
      </c>
      <c r="O331" s="3" t="s">
        <v>214</v>
      </c>
      <c r="P331" s="14" t="str">
        <f t="shared" si="5"/>
        <v>MJ01/GA /PL/BTI /2021-023</v>
      </c>
      <c r="Q331" s="3"/>
    </row>
    <row r="332" spans="2:17" x14ac:dyDescent="0.25">
      <c r="B332" s="14" t="s">
        <v>647</v>
      </c>
      <c r="C332" s="4" t="str">
        <f>VLOOKUP(H332,'KODE BARANG 001'!$D$4:$H$111,5,FALSE)</f>
        <v xml:space="preserve">PERALATAN </v>
      </c>
      <c r="D332" s="3" t="str">
        <f>VLOOKUP(C332,'KODE BARANG 001'!$H$4:$I$115,2,0)</f>
        <v>PL</v>
      </c>
      <c r="E332" s="3" t="str">
        <f>IFERROR(VLOOKUP('ALL '!H332,'KODE BARANG 001'!$D$3:$F$111,3,FALSE),"")</f>
        <v>MEJA</v>
      </c>
      <c r="F332" s="4" t="str">
        <f>VLOOKUP(H332,'KODE BARANG 001'!$D$3:E438,2,FALSE)</f>
        <v>MEJA STAFF 2</v>
      </c>
      <c r="G332" s="4" t="str">
        <f>VLOOKUP(H332,'KODE BARANG 001'!$D$4:$G$111,4,FALSE)</f>
        <v>Donati Cherry Office Table-4ft</v>
      </c>
      <c r="H332" s="3" t="s">
        <v>351</v>
      </c>
      <c r="I332" s="14" t="s">
        <v>43</v>
      </c>
      <c r="J332" s="20" t="s">
        <v>980</v>
      </c>
      <c r="K332" s="3" t="s">
        <v>69</v>
      </c>
      <c r="L332" s="3">
        <v>2021</v>
      </c>
      <c r="M332" s="5"/>
      <c r="N332" s="64">
        <f>VLOOKUP(H332,'KODE BARANG 001'!$D$3:$L$115,8,0)</f>
        <v>2100000</v>
      </c>
      <c r="O332" s="3" t="s">
        <v>214</v>
      </c>
      <c r="P332" s="14" t="str">
        <f t="shared" si="5"/>
        <v>MJ02/GA /PL/BTI /2021-007</v>
      </c>
      <c r="Q332" s="3"/>
    </row>
    <row r="333" spans="2:17" x14ac:dyDescent="0.25">
      <c r="B333" s="14" t="s">
        <v>648</v>
      </c>
      <c r="C333" s="4" t="str">
        <f>VLOOKUP(H333,'KODE BARANG 001'!$D$4:$H$111,5,FALSE)</f>
        <v xml:space="preserve">PERALATAN </v>
      </c>
      <c r="D333" s="3" t="str">
        <f>VLOOKUP(C333,'KODE BARANG 001'!$H$4:$I$115,2,0)</f>
        <v>PL</v>
      </c>
      <c r="E333" s="3" t="str">
        <f>IFERROR(VLOOKUP('ALL '!H333,'KODE BARANG 001'!$D$3:$F$111,3,FALSE),"")</f>
        <v xml:space="preserve">LEMARI </v>
      </c>
      <c r="F333" s="4" t="str">
        <f>VLOOKUP(H333,'KODE BARANG 001'!$D$3:E439,2,FALSE)</f>
        <v>BRANGKAS 1</v>
      </c>
      <c r="G333" s="4" t="str">
        <f>VLOOKUP(H333,'KODE BARANG 001'!$D$4:$G$111,4,FALSE)</f>
        <v>Brankas Wish</v>
      </c>
      <c r="H333" s="3" t="s">
        <v>453</v>
      </c>
      <c r="I333" s="14" t="s">
        <v>37</v>
      </c>
      <c r="J333" s="20" t="s">
        <v>980</v>
      </c>
      <c r="K333" s="3" t="s">
        <v>69</v>
      </c>
      <c r="L333" s="3">
        <v>2018</v>
      </c>
      <c r="M333" s="5"/>
      <c r="N333" s="64">
        <f>VLOOKUP(H333,'KODE BARANG 001'!$D$3:$L$115,8,0)</f>
        <v>2200000</v>
      </c>
      <c r="O333" s="3" t="s">
        <v>214</v>
      </c>
      <c r="P333" s="14" t="str">
        <f t="shared" si="5"/>
        <v>LM15/GA /PL/BTI /2018-001</v>
      </c>
      <c r="Q333" s="3"/>
    </row>
    <row r="334" spans="2:17" x14ac:dyDescent="0.25">
      <c r="B334" s="14" t="s">
        <v>649</v>
      </c>
      <c r="C334" s="4" t="str">
        <f>VLOOKUP(H334,'KODE BARANG 001'!$D$4:$H$111,5,FALSE)</f>
        <v xml:space="preserve">PERALATAN </v>
      </c>
      <c r="D334" s="3" t="str">
        <f>VLOOKUP(C334,'KODE BARANG 001'!$H$4:$I$115,2,0)</f>
        <v>PL</v>
      </c>
      <c r="E334" s="3" t="str">
        <f>IFERROR(VLOOKUP('ALL '!H334,'KODE BARANG 001'!$D$3:$F$111,3,FALSE),"")</f>
        <v xml:space="preserve">LEMARI </v>
      </c>
      <c r="F334" s="4" t="str">
        <f>VLOOKUP(H334,'KODE BARANG 001'!$D$3:E440,2,FALSE)</f>
        <v>BRANGKAS 2</v>
      </c>
      <c r="G334" s="4" t="str">
        <f>VLOOKUP(H334,'KODE BARANG 001'!$D$4:$G$111,4,FALSE)</f>
        <v>Brankas Filing Cabinet Ichiban TB4-3D</v>
      </c>
      <c r="H334" s="3" t="s">
        <v>454</v>
      </c>
      <c r="I334" s="14" t="s">
        <v>37</v>
      </c>
      <c r="J334" s="20" t="s">
        <v>980</v>
      </c>
      <c r="K334" s="3" t="s">
        <v>69</v>
      </c>
      <c r="L334" s="3">
        <v>2019</v>
      </c>
      <c r="M334" s="5"/>
      <c r="N334" s="64">
        <f>VLOOKUP(H334,'KODE BARANG 001'!$D$3:$L$115,8,0)</f>
        <v>2900000</v>
      </c>
      <c r="O334" s="3" t="s">
        <v>214</v>
      </c>
      <c r="P334" s="14" t="str">
        <f t="shared" si="5"/>
        <v>LM16/GA /PL/BTI /2019-001</v>
      </c>
      <c r="Q334" s="3"/>
    </row>
    <row r="335" spans="2:17" x14ac:dyDescent="0.25">
      <c r="B335" s="14" t="s">
        <v>650</v>
      </c>
      <c r="C335" s="4" t="str">
        <f>VLOOKUP(H335,'KODE BARANG 001'!$D$4:$H$111,5,FALSE)</f>
        <v xml:space="preserve">PERALATAN </v>
      </c>
      <c r="D335" s="3" t="str">
        <f>VLOOKUP(C335,'KODE BARANG 001'!$H$4:$I$115,2,0)</f>
        <v>PL</v>
      </c>
      <c r="E335" s="3" t="str">
        <f>IFERROR(VLOOKUP('ALL '!H335,'KODE BARANG 001'!$D$3:$F$111,3,FALSE),"")</f>
        <v xml:space="preserve">LEMARI </v>
      </c>
      <c r="F335" s="4" t="str">
        <f>VLOOKUP(H335,'KODE BARANG 001'!$D$3:E441,2,FALSE)</f>
        <v xml:space="preserve">LEMARI FILE KABINET </v>
      </c>
      <c r="G335" s="4" t="str">
        <f>VLOOKUP(H335,'KODE BARANG 001'!$D$4:$G$111,4,FALSE)</f>
        <v>Filling Cabinet Brother B103</v>
      </c>
      <c r="H335" s="3" t="s">
        <v>455</v>
      </c>
      <c r="I335" s="14" t="s">
        <v>37</v>
      </c>
      <c r="J335" s="20" t="s">
        <v>980</v>
      </c>
      <c r="K335" s="3" t="s">
        <v>69</v>
      </c>
      <c r="L335" s="3">
        <v>2019</v>
      </c>
      <c r="M335" s="5"/>
      <c r="N335" s="64">
        <f>VLOOKUP(H335,'KODE BARANG 001'!$D$3:$L$115,8,0)</f>
        <v>1900000</v>
      </c>
      <c r="O335" s="3" t="s">
        <v>214</v>
      </c>
      <c r="P335" s="14" t="str">
        <f t="shared" si="5"/>
        <v>LM17/GA /PL/BTI /2019-001</v>
      </c>
      <c r="Q335" s="3"/>
    </row>
    <row r="336" spans="2:17" x14ac:dyDescent="0.25">
      <c r="B336" s="14" t="s">
        <v>651</v>
      </c>
      <c r="C336" s="4" t="str">
        <f>VLOOKUP(H336,'KODE BARANG 001'!$D$4:$H$111,5,FALSE)</f>
        <v xml:space="preserve">PERALATAN </v>
      </c>
      <c r="D336" s="3" t="str">
        <f>VLOOKUP(C336,'KODE BARANG 001'!$H$4:$I$115,2,0)</f>
        <v>PL</v>
      </c>
      <c r="E336" s="3" t="str">
        <f>IFERROR(VLOOKUP('ALL '!H336,'KODE BARANG 001'!$D$3:$F$111,3,FALSE),"")</f>
        <v xml:space="preserve">KURSI </v>
      </c>
      <c r="F336" s="4" t="str">
        <f>VLOOKUP(H336,'KODE BARANG 001'!$D$3:E442,2,FALSE)</f>
        <v xml:space="preserve">KURSI STAFF </v>
      </c>
      <c r="G336" s="4" t="str">
        <f>VLOOKUP(H336,'KODE BARANG 001'!$D$4:$G$111,4,FALSE)</f>
        <v>Donati Kursi Kantor DO-591 G BLACK</v>
      </c>
      <c r="H336" s="3" t="s">
        <v>330</v>
      </c>
      <c r="I336" s="14" t="s">
        <v>48</v>
      </c>
      <c r="J336" s="20" t="s">
        <v>980</v>
      </c>
      <c r="K336" s="3" t="s">
        <v>69</v>
      </c>
      <c r="L336" s="3">
        <v>2021</v>
      </c>
      <c r="M336" s="5"/>
      <c r="N336" s="64">
        <f>VLOOKUP(H336,'KODE BARANG 001'!$D$3:$L$115,8,0)</f>
        <v>700000</v>
      </c>
      <c r="O336" s="3" t="s">
        <v>214</v>
      </c>
      <c r="P336" s="14" t="str">
        <f t="shared" si="5"/>
        <v>KR06/GA /PL/BTI /2021-012</v>
      </c>
      <c r="Q336" s="3"/>
    </row>
    <row r="337" spans="2:17" x14ac:dyDescent="0.25">
      <c r="B337" s="14" t="s">
        <v>652</v>
      </c>
      <c r="C337" s="4" t="str">
        <f>VLOOKUP(H337,'KODE BARANG 001'!$D$4:$H$111,5,FALSE)</f>
        <v xml:space="preserve">PERALATAN </v>
      </c>
      <c r="D337" s="3" t="str">
        <f>VLOOKUP(C337,'KODE BARANG 001'!$H$4:$I$115,2,0)</f>
        <v>PL</v>
      </c>
      <c r="E337" s="3" t="str">
        <f>IFERROR(VLOOKUP('ALL '!H337,'KODE BARANG 001'!$D$3:$F$111,3,FALSE),"")</f>
        <v xml:space="preserve">KURSI </v>
      </c>
      <c r="F337" s="4" t="str">
        <f>VLOOKUP(H337,'KODE BARANG 001'!$D$3:E443,2,FALSE)</f>
        <v xml:space="preserve">KURSI STAFF </v>
      </c>
      <c r="G337" s="4" t="str">
        <f>VLOOKUP(H337,'KODE BARANG 001'!$D$4:$G$111,4,FALSE)</f>
        <v>Donati Kursi Kantor DO-591 G BLACK</v>
      </c>
      <c r="H337" s="3" t="s">
        <v>330</v>
      </c>
      <c r="I337" s="14" t="s">
        <v>49</v>
      </c>
      <c r="J337" s="20" t="s">
        <v>980</v>
      </c>
      <c r="K337" s="3" t="s">
        <v>69</v>
      </c>
      <c r="L337" s="3">
        <v>2021</v>
      </c>
      <c r="M337" s="5"/>
      <c r="N337" s="64">
        <f>VLOOKUP(H337,'KODE BARANG 001'!$D$3:$L$115,8,0)</f>
        <v>700000</v>
      </c>
      <c r="O337" s="3" t="s">
        <v>214</v>
      </c>
      <c r="P337" s="14" t="str">
        <f t="shared" si="5"/>
        <v>KR06/GA /PL/BTI /2021-013</v>
      </c>
      <c r="Q337" s="3"/>
    </row>
    <row r="338" spans="2:17" x14ac:dyDescent="0.25">
      <c r="B338" s="14" t="s">
        <v>653</v>
      </c>
      <c r="C338" s="4" t="str">
        <f>VLOOKUP(H338,'KODE BARANG 001'!$D$4:$H$111,5,FALSE)</f>
        <v xml:space="preserve">PERALATAN </v>
      </c>
      <c r="D338" s="3" t="str">
        <f>VLOOKUP(C338,'KODE BARANG 001'!$H$4:$I$115,2,0)</f>
        <v>PL</v>
      </c>
      <c r="E338" s="3" t="str">
        <f>IFERROR(VLOOKUP('ALL '!H338,'KODE BARANG 001'!$D$3:$F$111,3,FALSE),"")</f>
        <v xml:space="preserve">AC </v>
      </c>
      <c r="F338" s="4" t="str">
        <f>VLOOKUP(H338,'KODE BARANG 001'!$D$3:E444,2,FALSE)</f>
        <v xml:space="preserve">AC 2 PK </v>
      </c>
      <c r="G338" s="4" t="str">
        <f>VLOOKUP(H338,'KODE BARANG 001'!$D$4:$G$111,4,FALSE)</f>
        <v xml:space="preserve">Air Conditioner Daikin </v>
      </c>
      <c r="H338" s="3" t="s">
        <v>312</v>
      </c>
      <c r="I338" s="14" t="s">
        <v>49</v>
      </c>
      <c r="J338" s="20" t="s">
        <v>980</v>
      </c>
      <c r="K338" s="3" t="s">
        <v>69</v>
      </c>
      <c r="L338" s="3">
        <v>2021</v>
      </c>
      <c r="M338" s="5"/>
      <c r="N338" s="64">
        <f>VLOOKUP(H338,'KODE BARANG 001'!$D$3:$L$115,8,0)</f>
        <v>9200000</v>
      </c>
      <c r="O338" s="3" t="s">
        <v>214</v>
      </c>
      <c r="P338" s="14" t="str">
        <f t="shared" si="5"/>
        <v>AC02/GA /PL/BTI /2021-013</v>
      </c>
      <c r="Q338" s="3"/>
    </row>
    <row r="339" spans="2:17" x14ac:dyDescent="0.25">
      <c r="B339" s="14" t="s">
        <v>654</v>
      </c>
      <c r="C339" s="35" t="str">
        <f>VLOOKUP(H339,'KODE BARANG 001'!$D$4:$H$111,5,FALSE)</f>
        <v xml:space="preserve">PERLENGKAPAN </v>
      </c>
      <c r="D339" s="3" t="str">
        <f>VLOOKUP(C339,'KODE BARANG 001'!$H$4:$I$115,2,0)</f>
        <v>PK</v>
      </c>
      <c r="E339" s="36" t="str">
        <f>IFERROR(VLOOKUP('ALL '!H339,'KODE BARANG 001'!$D$3:$F$111,3,FALSE),"")</f>
        <v xml:space="preserve">BOX </v>
      </c>
      <c r="F339" s="35" t="str">
        <f>VLOOKUP(H339,'KODE BARANG 001'!$D$3:E445,2,FALSE)</f>
        <v>TEMPAT SAMPAH 1</v>
      </c>
      <c r="G339" s="35" t="str">
        <f>VLOOKUP(H339,'KODE BARANG 001'!$D$4:$G$111,4,FALSE)</f>
        <v>Krisbow Tong Sampah Injak 12 Liter Stainless Steel Dust Bin</v>
      </c>
      <c r="H339" s="36" t="s">
        <v>319</v>
      </c>
      <c r="I339" s="37" t="s">
        <v>42</v>
      </c>
      <c r="J339" s="20" t="s">
        <v>980</v>
      </c>
      <c r="K339" s="3" t="s">
        <v>69</v>
      </c>
      <c r="L339" s="3">
        <v>2019</v>
      </c>
      <c r="M339" s="39"/>
      <c r="N339" s="64">
        <f>VLOOKUP(H339,'KODE BARANG 001'!$D$3:$L$115,8,0)</f>
        <v>250000</v>
      </c>
      <c r="O339" s="36" t="s">
        <v>214</v>
      </c>
      <c r="P339" s="14" t="str">
        <f t="shared" si="5"/>
        <v>BX03/GA /PK/BTI /2019-006</v>
      </c>
      <c r="Q339" s="36"/>
    </row>
    <row r="340" spans="2:17" x14ac:dyDescent="0.25">
      <c r="B340" s="14" t="s">
        <v>655</v>
      </c>
      <c r="C340" s="4" t="str">
        <f>VLOOKUP(H340,'KODE BARANG 001'!$D$4:$H$111,5,FALSE)</f>
        <v xml:space="preserve">PERALATAN </v>
      </c>
      <c r="D340" s="3" t="str">
        <f>VLOOKUP(C340,'KODE BARANG 001'!$H$4:$I$115,2,0)</f>
        <v>PL</v>
      </c>
      <c r="E340" s="3" t="str">
        <f>IFERROR(VLOOKUP('ALL '!H340,'KODE BARANG 001'!$D$3:$F$111,3,FALSE),"")</f>
        <v xml:space="preserve">KURSI </v>
      </c>
      <c r="F340" s="4" t="str">
        <f>VLOOKUP(H340,'KODE BARANG 001'!$D$3:E446,2,FALSE)</f>
        <v xml:space="preserve">KURSI DIRECTOR/ MANAGER </v>
      </c>
      <c r="G340" s="4" t="str">
        <f>VLOOKUP(H340,'KODE BARANG 001'!$D$4:$G$111,4,FALSE)</f>
        <v>Asiento HR B23 Mesh Kaki Besi Hitam Direktur Kursi Kantor</v>
      </c>
      <c r="H340" s="3" t="s">
        <v>327</v>
      </c>
      <c r="I340" s="14" t="s">
        <v>37</v>
      </c>
      <c r="J340" s="20" t="s">
        <v>981</v>
      </c>
      <c r="K340" s="3" t="s">
        <v>69</v>
      </c>
      <c r="L340" s="3">
        <v>2021</v>
      </c>
      <c r="M340" s="5"/>
      <c r="N340" s="64">
        <f>VLOOKUP(H340,'KODE BARANG 001'!$D$3:$L$115,8,0)</f>
        <v>1400000</v>
      </c>
      <c r="O340" s="3" t="s">
        <v>214</v>
      </c>
      <c r="P340" s="14" t="str">
        <f t="shared" si="5"/>
        <v>KR03/GA /PL/BTI /2021-001</v>
      </c>
      <c r="Q340" s="3"/>
    </row>
    <row r="341" spans="2:17" x14ac:dyDescent="0.25">
      <c r="B341" s="14" t="s">
        <v>656</v>
      </c>
      <c r="C341" s="4" t="str">
        <f>VLOOKUP(H341,'KODE BARANG 001'!$D$4:$H$111,5,FALSE)</f>
        <v xml:space="preserve">PERALATAN </v>
      </c>
      <c r="D341" s="3" t="str">
        <f>VLOOKUP(C341,'KODE BARANG 001'!$H$4:$I$115,2,0)</f>
        <v>PL</v>
      </c>
      <c r="E341" s="3" t="str">
        <f>IFERROR(VLOOKUP('ALL '!H341,'KODE BARANG 001'!$D$3:$F$111,3,FALSE),"")</f>
        <v xml:space="preserve">KURSI </v>
      </c>
      <c r="F341" s="4" t="str">
        <f>VLOOKUP(H341,'KODE BARANG 001'!$D$3:E447,2,FALSE)</f>
        <v xml:space="preserve">KURSI STAFF </v>
      </c>
      <c r="G341" s="4" t="str">
        <f>VLOOKUP(H341,'KODE BARANG 001'!$D$4:$G$111,4,FALSE)</f>
        <v>Donati Office Chair DO-126 Series Fabric 24</v>
      </c>
      <c r="H341" s="3" t="s">
        <v>325</v>
      </c>
      <c r="I341" s="14" t="s">
        <v>46</v>
      </c>
      <c r="J341" s="20" t="s">
        <v>981</v>
      </c>
      <c r="K341" s="3" t="s">
        <v>69</v>
      </c>
      <c r="L341" s="3">
        <v>2021</v>
      </c>
      <c r="M341" s="5"/>
      <c r="N341" s="64">
        <f>VLOOKUP(H341,'KODE BARANG 001'!$D$3:$L$115,8,0)</f>
        <v>650000</v>
      </c>
      <c r="O341" s="3" t="s">
        <v>214</v>
      </c>
      <c r="P341" s="14" t="str">
        <f t="shared" si="5"/>
        <v>KR01/GA /PL/BTI /2021-010</v>
      </c>
      <c r="Q341" s="3"/>
    </row>
    <row r="342" spans="2:17" x14ac:dyDescent="0.25">
      <c r="B342" s="14" t="s">
        <v>657</v>
      </c>
      <c r="C342" s="4" t="str">
        <f>VLOOKUP(H342,'KODE BARANG 001'!$D$4:$H$111,5,FALSE)</f>
        <v xml:space="preserve">PERALATAN </v>
      </c>
      <c r="D342" s="3" t="str">
        <f>VLOOKUP(C342,'KODE BARANG 001'!$H$4:$I$115,2,0)</f>
        <v>PL</v>
      </c>
      <c r="E342" s="3" t="str">
        <f>IFERROR(VLOOKUP('ALL '!H342,'KODE BARANG 001'!$D$3:$F$111,3,FALSE),"")</f>
        <v xml:space="preserve">KURSI </v>
      </c>
      <c r="F342" s="4" t="str">
        <f>VLOOKUP(H342,'KODE BARANG 001'!$D$3:E448,2,FALSE)</f>
        <v xml:space="preserve">KURSI STAFF </v>
      </c>
      <c r="G342" s="4" t="str">
        <f>VLOOKUP(H342,'KODE BARANG 001'!$D$4:$G$111,4,FALSE)</f>
        <v>Donati Office Chair DO-126 Series Fabric 24</v>
      </c>
      <c r="H342" s="3" t="s">
        <v>325</v>
      </c>
      <c r="I342" s="14" t="s">
        <v>47</v>
      </c>
      <c r="J342" s="20" t="s">
        <v>981</v>
      </c>
      <c r="K342" s="3" t="s">
        <v>69</v>
      </c>
      <c r="L342" s="3">
        <v>2021</v>
      </c>
      <c r="M342" s="5"/>
      <c r="N342" s="64">
        <f>VLOOKUP(H342,'KODE BARANG 001'!$D$3:$L$115,8,0)</f>
        <v>650000</v>
      </c>
      <c r="O342" s="3" t="s">
        <v>214</v>
      </c>
      <c r="P342" s="14" t="str">
        <f t="shared" si="5"/>
        <v>KR01/GA /PL/BTI /2021-011</v>
      </c>
      <c r="Q342" s="3"/>
    </row>
    <row r="343" spans="2:17" x14ac:dyDescent="0.25">
      <c r="B343" s="14" t="s">
        <v>658</v>
      </c>
      <c r="C343" s="4" t="str">
        <f>VLOOKUP(H343,'KODE BARANG 001'!$D$4:$H$111,5,FALSE)</f>
        <v xml:space="preserve">PERALATAN </v>
      </c>
      <c r="D343" s="3" t="str">
        <f>VLOOKUP(C343,'KODE BARANG 001'!$H$4:$I$115,2,0)</f>
        <v>PL</v>
      </c>
      <c r="E343" s="3" t="str">
        <f>IFERROR(VLOOKUP('ALL '!H343,'KODE BARANG 001'!$D$3:$F$111,3,FALSE),"")</f>
        <v xml:space="preserve">KURSI </v>
      </c>
      <c r="F343" s="4" t="str">
        <f>VLOOKUP(H343,'KODE BARANG 001'!$D$3:E449,2,FALSE)</f>
        <v xml:space="preserve">KURSI STAFF </v>
      </c>
      <c r="G343" s="4" t="str">
        <f>VLOOKUP(H343,'KODE BARANG 001'!$D$4:$G$111,4,FALSE)</f>
        <v>Donati Office Chair DO-126 Series Fabric 24</v>
      </c>
      <c r="H343" s="3" t="s">
        <v>325</v>
      </c>
      <c r="I343" s="14" t="s">
        <v>48</v>
      </c>
      <c r="J343" s="20" t="s">
        <v>981</v>
      </c>
      <c r="K343" s="3" t="s">
        <v>69</v>
      </c>
      <c r="L343" s="3">
        <v>2021</v>
      </c>
      <c r="M343" s="5"/>
      <c r="N343" s="64">
        <f>VLOOKUP(H343,'KODE BARANG 001'!$D$3:$L$115,8,0)</f>
        <v>650000</v>
      </c>
      <c r="O343" s="3" t="s">
        <v>214</v>
      </c>
      <c r="P343" s="14" t="str">
        <f t="shared" si="5"/>
        <v>KR01/GA /PL/BTI /2021-012</v>
      </c>
      <c r="Q343" s="3"/>
    </row>
    <row r="344" spans="2:17" x14ac:dyDescent="0.25">
      <c r="B344" s="14" t="s">
        <v>659</v>
      </c>
      <c r="C344" s="4" t="str">
        <f>VLOOKUP(H344,'KODE BARANG 001'!$D$4:$H$111,5,FALSE)</f>
        <v xml:space="preserve">PERALATAN </v>
      </c>
      <c r="D344" s="3" t="str">
        <f>VLOOKUP(C344,'KODE BARANG 001'!$H$4:$I$115,2,0)</f>
        <v>PL</v>
      </c>
      <c r="E344" s="3" t="str">
        <f>IFERROR(VLOOKUP('ALL '!H344,'KODE BARANG 001'!$D$3:$F$111,3,FALSE),"")</f>
        <v xml:space="preserve">KURSI </v>
      </c>
      <c r="F344" s="4" t="str">
        <f>VLOOKUP(H344,'KODE BARANG 001'!$D$3:E450,2,FALSE)</f>
        <v xml:space="preserve">KURSI STAFF </v>
      </c>
      <c r="G344" s="4" t="str">
        <f>VLOOKUP(H344,'KODE BARANG 001'!$D$4:$G$111,4,FALSE)</f>
        <v>Donati Office Chair DO-126 Series Fabric 24</v>
      </c>
      <c r="H344" s="3" t="s">
        <v>325</v>
      </c>
      <c r="I344" s="14" t="s">
        <v>49</v>
      </c>
      <c r="J344" s="20" t="s">
        <v>981</v>
      </c>
      <c r="K344" s="3" t="s">
        <v>69</v>
      </c>
      <c r="L344" s="3">
        <v>2021</v>
      </c>
      <c r="M344" s="5"/>
      <c r="N344" s="64">
        <f>VLOOKUP(H344,'KODE BARANG 001'!$D$3:$L$115,8,0)</f>
        <v>650000</v>
      </c>
      <c r="O344" s="3" t="s">
        <v>214</v>
      </c>
      <c r="P344" s="14" t="str">
        <f t="shared" si="5"/>
        <v>KR01/GA /PL/BTI /2021-013</v>
      </c>
      <c r="Q344" s="3"/>
    </row>
    <row r="345" spans="2:17" x14ac:dyDescent="0.25">
      <c r="B345" s="14" t="s">
        <v>660</v>
      </c>
      <c r="C345" s="4" t="str">
        <f>VLOOKUP(H345,'KODE BARANG 001'!$D$4:$H$111,5,FALSE)</f>
        <v xml:space="preserve">PERALATAN </v>
      </c>
      <c r="D345" s="3" t="str">
        <f>VLOOKUP(C345,'KODE BARANG 001'!$H$4:$I$115,2,0)</f>
        <v>PL</v>
      </c>
      <c r="E345" s="3" t="str">
        <f>IFERROR(VLOOKUP('ALL '!H345,'KODE BARANG 001'!$D$3:$F$111,3,FALSE),"")</f>
        <v xml:space="preserve">KURSI </v>
      </c>
      <c r="F345" s="4" t="str">
        <f>VLOOKUP(H345,'KODE BARANG 001'!$D$3:E451,2,FALSE)</f>
        <v xml:space="preserve">KURSI STAFF </v>
      </c>
      <c r="G345" s="4" t="str">
        <f>VLOOKUP(H345,'KODE BARANG 001'!$D$4:$G$111,4,FALSE)</f>
        <v>Donati Office Chair DO-126 Series Fabric 24</v>
      </c>
      <c r="H345" s="3" t="s">
        <v>325</v>
      </c>
      <c r="I345" s="14" t="s">
        <v>50</v>
      </c>
      <c r="J345" s="20" t="s">
        <v>981</v>
      </c>
      <c r="K345" s="3" t="s">
        <v>69</v>
      </c>
      <c r="L345" s="3">
        <v>2021</v>
      </c>
      <c r="M345" s="5"/>
      <c r="N345" s="64">
        <f>VLOOKUP(H345,'KODE BARANG 001'!$D$3:$L$115,8,0)</f>
        <v>650000</v>
      </c>
      <c r="O345" s="3" t="s">
        <v>214</v>
      </c>
      <c r="P345" s="14" t="str">
        <f t="shared" si="5"/>
        <v>KR01/GA /PL/BTI /2021-014</v>
      </c>
      <c r="Q345" s="3"/>
    </row>
    <row r="346" spans="2:17" x14ac:dyDescent="0.25">
      <c r="B346" s="14" t="s">
        <v>661</v>
      </c>
      <c r="C346" s="4" t="str">
        <f>VLOOKUP(H346,'KODE BARANG 001'!$D$4:$H$111,5,FALSE)</f>
        <v xml:space="preserve">PERALATAN </v>
      </c>
      <c r="D346" s="3" t="str">
        <f>VLOOKUP(C346,'KODE BARANG 001'!$H$4:$I$115,2,0)</f>
        <v>PL</v>
      </c>
      <c r="E346" s="3" t="str">
        <f>IFERROR(VLOOKUP('ALL '!H346,'KODE BARANG 001'!$D$3:$F$111,3,FALSE),"")</f>
        <v xml:space="preserve">KURSI </v>
      </c>
      <c r="F346" s="4" t="str">
        <f>VLOOKUP(H346,'KODE BARANG 001'!$D$3:E452,2,FALSE)</f>
        <v xml:space="preserve">KURSI STAFF </v>
      </c>
      <c r="G346" s="4" t="str">
        <f>VLOOKUP(H346,'KODE BARANG 001'!$D$4:$G$111,4,FALSE)</f>
        <v>Donati Office Chair DO-126 Series Fabric 24</v>
      </c>
      <c r="H346" s="3" t="s">
        <v>325</v>
      </c>
      <c r="I346" s="14" t="s">
        <v>51</v>
      </c>
      <c r="J346" s="20" t="s">
        <v>981</v>
      </c>
      <c r="K346" s="3" t="s">
        <v>69</v>
      </c>
      <c r="L346" s="3">
        <v>2021</v>
      </c>
      <c r="M346" s="5"/>
      <c r="N346" s="64">
        <f>VLOOKUP(H346,'KODE BARANG 001'!$D$3:$L$115,8,0)</f>
        <v>650000</v>
      </c>
      <c r="O346" s="3" t="s">
        <v>214</v>
      </c>
      <c r="P346" s="14" t="str">
        <f t="shared" si="5"/>
        <v>KR01/GA /PL/BTI /2021-015</v>
      </c>
      <c r="Q346" s="3"/>
    </row>
    <row r="347" spans="2:17" x14ac:dyDescent="0.25">
      <c r="B347" s="14" t="s">
        <v>662</v>
      </c>
      <c r="C347" s="4" t="str">
        <f>VLOOKUP(H347,'KODE BARANG 001'!$D$4:$H$111,5,FALSE)</f>
        <v xml:space="preserve">PERALATAN </v>
      </c>
      <c r="D347" s="3" t="str">
        <f>VLOOKUP(C347,'KODE BARANG 001'!$H$4:$I$115,2,0)</f>
        <v>PL</v>
      </c>
      <c r="E347" s="3" t="str">
        <f>IFERROR(VLOOKUP('ALL '!H347,'KODE BARANG 001'!$D$3:$F$111,3,FALSE),"")</f>
        <v xml:space="preserve">LEMARI </v>
      </c>
      <c r="F347" s="4" t="str">
        <f>VLOOKUP(H347,'KODE BARANG 001'!$D$3:E453,2,FALSE)</f>
        <v xml:space="preserve">LACI DORONG </v>
      </c>
      <c r="G347" s="4" t="str">
        <f>VLOOKUP(H347,'KODE BARANG 001'!$D$4:$G$111,4,FALSE)</f>
        <v>Meja 3 laci dorong Lunar LMD 03</v>
      </c>
      <c r="H347" s="3" t="s">
        <v>341</v>
      </c>
      <c r="I347" s="14" t="s">
        <v>46</v>
      </c>
      <c r="J347" s="20" t="s">
        <v>981</v>
      </c>
      <c r="K347" s="3" t="s">
        <v>69</v>
      </c>
      <c r="L347" s="3">
        <v>2021</v>
      </c>
      <c r="M347" s="5"/>
      <c r="N347" s="64">
        <f>VLOOKUP(H347,'KODE BARANG 001'!$D$3:$L$115,8,0)</f>
        <v>650000</v>
      </c>
      <c r="O347" s="3" t="s">
        <v>214</v>
      </c>
      <c r="P347" s="14" t="str">
        <f t="shared" si="5"/>
        <v>LM01/GA /PL/BTI /2021-010</v>
      </c>
      <c r="Q347" s="3"/>
    </row>
    <row r="348" spans="2:17" x14ac:dyDescent="0.25">
      <c r="B348" s="14" t="s">
        <v>663</v>
      </c>
      <c r="C348" s="4" t="str">
        <f>VLOOKUP(H348,'KODE BARANG 001'!$D$4:$H$111,5,FALSE)</f>
        <v xml:space="preserve">PERALATAN </v>
      </c>
      <c r="D348" s="3" t="str">
        <f>VLOOKUP(C348,'KODE BARANG 001'!$H$4:$I$115,2,0)</f>
        <v>PL</v>
      </c>
      <c r="E348" s="3" t="str">
        <f>IFERROR(VLOOKUP('ALL '!H348,'KODE BARANG 001'!$D$3:$F$111,3,FALSE),"")</f>
        <v xml:space="preserve">LEMARI </v>
      </c>
      <c r="F348" s="4" t="str">
        <f>VLOOKUP(H348,'KODE BARANG 001'!$D$3:E454,2,FALSE)</f>
        <v>LEMARI FILE 1</v>
      </c>
      <c r="G348" s="4" t="str">
        <f>VLOOKUP(H348,'KODE BARANG 001'!$D$4:$G$111,4,FALSE)</f>
        <v>Donati Lemari Arsip Charlotte D O C. 43 L Uk 80x40x86cm MAPLE</v>
      </c>
      <c r="H348" s="3" t="s">
        <v>302</v>
      </c>
      <c r="I348" s="14" t="s">
        <v>50</v>
      </c>
      <c r="J348" s="20" t="s">
        <v>981</v>
      </c>
      <c r="K348" s="3" t="s">
        <v>69</v>
      </c>
      <c r="L348" s="3">
        <v>2021</v>
      </c>
      <c r="M348" s="5"/>
      <c r="N348" s="64">
        <f>VLOOKUP(H348,'KODE BARANG 001'!$D$3:$L$115,8,0)</f>
        <v>2750000</v>
      </c>
      <c r="O348" s="3" t="s">
        <v>214</v>
      </c>
      <c r="P348" s="14" t="str">
        <f t="shared" si="5"/>
        <v>LM10/GA /PL/BTI /2021-014</v>
      </c>
      <c r="Q348" s="3"/>
    </row>
    <row r="349" spans="2:17" x14ac:dyDescent="0.25">
      <c r="B349" s="14" t="s">
        <v>664</v>
      </c>
      <c r="C349" s="4" t="str">
        <f>VLOOKUP(H349,'KODE BARANG 001'!$D$4:$H$111,5,FALSE)</f>
        <v xml:space="preserve">PERALATAN </v>
      </c>
      <c r="D349" s="3" t="str">
        <f>VLOOKUP(C349,'KODE BARANG 001'!$H$4:$I$115,2,0)</f>
        <v>PL</v>
      </c>
      <c r="E349" s="3" t="str">
        <f>IFERROR(VLOOKUP('ALL '!H349,'KODE BARANG 001'!$D$3:$F$111,3,FALSE),"")</f>
        <v xml:space="preserve">LEMARI </v>
      </c>
      <c r="F349" s="4" t="str">
        <f>VLOOKUP(H349,'KODE BARANG 001'!$D$3:E455,2,FALSE)</f>
        <v>LEMARI FILE 1</v>
      </c>
      <c r="G349" s="4" t="str">
        <f>VLOOKUP(H349,'KODE BARANG 001'!$D$4:$G$111,4,FALSE)</f>
        <v>Donati Lemari Arsip Charlotte D O C. 43 L Uk 80x40x86cm MAPLE</v>
      </c>
      <c r="H349" s="3" t="s">
        <v>302</v>
      </c>
      <c r="I349" s="14" t="s">
        <v>51</v>
      </c>
      <c r="J349" s="20" t="s">
        <v>981</v>
      </c>
      <c r="K349" s="3" t="s">
        <v>69</v>
      </c>
      <c r="L349" s="3">
        <v>2021</v>
      </c>
      <c r="M349" s="5"/>
      <c r="N349" s="64">
        <f>VLOOKUP(H349,'KODE BARANG 001'!$D$3:$L$115,8,0)</f>
        <v>2750000</v>
      </c>
      <c r="O349" s="3" t="s">
        <v>214</v>
      </c>
      <c r="P349" s="14" t="str">
        <f t="shared" si="5"/>
        <v>LM10/GA /PL/BTI /2021-015</v>
      </c>
      <c r="Q349" s="3"/>
    </row>
    <row r="350" spans="2:17" x14ac:dyDescent="0.25">
      <c r="B350" s="14" t="s">
        <v>665</v>
      </c>
      <c r="C350" s="4" t="str">
        <f>VLOOKUP(H350,'KODE BARANG 001'!$D$4:$H$111,5,FALSE)</f>
        <v xml:space="preserve">PERALATAN </v>
      </c>
      <c r="D350" s="3" t="str">
        <f>VLOOKUP(C350,'KODE BARANG 001'!$H$4:$I$115,2,0)</f>
        <v>PL</v>
      </c>
      <c r="E350" s="3" t="str">
        <f>IFERROR(VLOOKUP('ALL '!H350,'KODE BARANG 001'!$D$3:$F$111,3,FALSE),"")</f>
        <v xml:space="preserve">LEMARI </v>
      </c>
      <c r="F350" s="4" t="str">
        <f>VLOOKUP(H350,'KODE BARANG 001'!$D$3:E456,2,FALSE)</f>
        <v>LEMARI FILE 1</v>
      </c>
      <c r="G350" s="4" t="str">
        <f>VLOOKUP(H350,'KODE BARANG 001'!$D$4:$G$111,4,FALSE)</f>
        <v>Donati Lemari Arsip Charlotte D O C. 43 L Uk 80x40x86cm MAPLE</v>
      </c>
      <c r="H350" s="3" t="s">
        <v>302</v>
      </c>
      <c r="I350" s="14" t="s">
        <v>52</v>
      </c>
      <c r="J350" s="20" t="s">
        <v>981</v>
      </c>
      <c r="K350" s="3" t="s">
        <v>69</v>
      </c>
      <c r="L350" s="3">
        <v>2021</v>
      </c>
      <c r="M350" s="5"/>
      <c r="N350" s="64">
        <f>VLOOKUP(H350,'KODE BARANG 001'!$D$3:$L$115,8,0)</f>
        <v>2750000</v>
      </c>
      <c r="O350" s="3" t="s">
        <v>214</v>
      </c>
      <c r="P350" s="14" t="str">
        <f t="shared" si="5"/>
        <v>LM10/GA /PL/BTI /2021-016</v>
      </c>
      <c r="Q350" s="3"/>
    </row>
    <row r="351" spans="2:17" x14ac:dyDescent="0.25">
      <c r="B351" s="14" t="s">
        <v>666</v>
      </c>
      <c r="C351" s="4" t="str">
        <f>VLOOKUP(H351,'KODE BARANG 001'!$D$4:$H$111,5,FALSE)</f>
        <v xml:space="preserve">PERALATAN </v>
      </c>
      <c r="D351" s="3" t="str">
        <f>VLOOKUP(C351,'KODE BARANG 001'!$H$4:$I$115,2,0)</f>
        <v>PL</v>
      </c>
      <c r="E351" s="3" t="str">
        <f>IFERROR(VLOOKUP('ALL '!H351,'KODE BARANG 001'!$D$3:$F$111,3,FALSE),"")</f>
        <v xml:space="preserve">LEMARI </v>
      </c>
      <c r="F351" s="4" t="str">
        <f>VLOOKUP(H351,'KODE BARANG 001'!$D$3:E457,2,FALSE)</f>
        <v>LEMARI FILE 1</v>
      </c>
      <c r="G351" s="4" t="str">
        <f>VLOOKUP(H351,'KODE BARANG 001'!$D$4:$G$111,4,FALSE)</f>
        <v>Donati Lemari Arsip Charlotte D O C. 43 L Uk 80x40x86cm MAPLE</v>
      </c>
      <c r="H351" s="3" t="s">
        <v>302</v>
      </c>
      <c r="I351" s="14" t="s">
        <v>53</v>
      </c>
      <c r="J351" s="20" t="s">
        <v>981</v>
      </c>
      <c r="K351" s="3" t="s">
        <v>69</v>
      </c>
      <c r="L351" s="3">
        <v>2021</v>
      </c>
      <c r="M351" s="5"/>
      <c r="N351" s="64">
        <f>VLOOKUP(H351,'KODE BARANG 001'!$D$3:$L$115,8,0)</f>
        <v>2750000</v>
      </c>
      <c r="O351" s="3" t="s">
        <v>214</v>
      </c>
      <c r="P351" s="14" t="str">
        <f t="shared" si="5"/>
        <v>LM10/GA /PL/BTI /2021-017</v>
      </c>
      <c r="Q351" s="3"/>
    </row>
    <row r="352" spans="2:17" x14ac:dyDescent="0.25">
      <c r="B352" s="14" t="s">
        <v>667</v>
      </c>
      <c r="C352" s="4" t="str">
        <f>VLOOKUP(H352,'KODE BARANG 001'!$D$4:$H$111,5,FALSE)</f>
        <v xml:space="preserve">PERALATAN </v>
      </c>
      <c r="D352" s="3" t="str">
        <f>VLOOKUP(C352,'KODE BARANG 001'!$H$4:$I$115,2,0)</f>
        <v>PL</v>
      </c>
      <c r="E352" s="3" t="str">
        <f>IFERROR(VLOOKUP('ALL '!H352,'KODE BARANG 001'!$D$3:$F$111,3,FALSE),"")</f>
        <v xml:space="preserve">LEMARI </v>
      </c>
      <c r="F352" s="4" t="str">
        <f>VLOOKUP(H352,'KODE BARANG 001'!$D$3:E458,2,FALSE)</f>
        <v>LEMARI FILE 1</v>
      </c>
      <c r="G352" s="4" t="str">
        <f>VLOOKUP(H352,'KODE BARANG 001'!$D$4:$G$111,4,FALSE)</f>
        <v>Donati Lemari Arsip Charlotte D O C. 43 L Uk 80x40x86cm MAPLE</v>
      </c>
      <c r="H352" s="3" t="s">
        <v>302</v>
      </c>
      <c r="I352" s="14" t="s">
        <v>54</v>
      </c>
      <c r="J352" s="20" t="s">
        <v>981</v>
      </c>
      <c r="K352" s="3" t="s">
        <v>69</v>
      </c>
      <c r="L352" s="3">
        <v>2021</v>
      </c>
      <c r="M352" s="5"/>
      <c r="N352" s="64">
        <f>VLOOKUP(H352,'KODE BARANG 001'!$D$3:$L$115,8,0)</f>
        <v>2750000</v>
      </c>
      <c r="O352" s="3" t="s">
        <v>214</v>
      </c>
      <c r="P352" s="14" t="str">
        <f t="shared" si="5"/>
        <v>LM10/GA /PL/BTI /2021-018</v>
      </c>
      <c r="Q352" s="3"/>
    </row>
    <row r="353" spans="2:17" x14ac:dyDescent="0.25">
      <c r="B353" s="14" t="s">
        <v>668</v>
      </c>
      <c r="C353" s="4" t="str">
        <f>VLOOKUP(H353,'KODE BARANG 001'!$D$4:$H$111,5,FALSE)</f>
        <v xml:space="preserve">PERALATAN </v>
      </c>
      <c r="D353" s="3" t="str">
        <f>VLOOKUP(C353,'KODE BARANG 001'!$H$4:$I$115,2,0)</f>
        <v>PL</v>
      </c>
      <c r="E353" s="3" t="str">
        <f>IFERROR(VLOOKUP('ALL '!H353,'KODE BARANG 001'!$D$3:$F$111,3,FALSE),"")</f>
        <v xml:space="preserve">LEMARI </v>
      </c>
      <c r="F353" s="4" t="str">
        <f>VLOOKUP(H353,'KODE BARANG 001'!$D$3:E459,2,FALSE)</f>
        <v>LEMARI FILE 1</v>
      </c>
      <c r="G353" s="4" t="str">
        <f>VLOOKUP(H353,'KODE BARANG 001'!$D$4:$G$111,4,FALSE)</f>
        <v>Donati Lemari Arsip Charlotte D O C. 43 L Uk 80x40x86cm MAPLE</v>
      </c>
      <c r="H353" s="3" t="s">
        <v>302</v>
      </c>
      <c r="I353" s="14" t="s">
        <v>55</v>
      </c>
      <c r="J353" s="20" t="s">
        <v>981</v>
      </c>
      <c r="K353" s="3" t="s">
        <v>69</v>
      </c>
      <c r="L353" s="3">
        <v>2021</v>
      </c>
      <c r="M353" s="5"/>
      <c r="N353" s="64">
        <f>VLOOKUP(H353,'KODE BARANG 001'!$D$3:$L$115,8,0)</f>
        <v>2750000</v>
      </c>
      <c r="O353" s="3" t="s">
        <v>214</v>
      </c>
      <c r="P353" s="14" t="str">
        <f t="shared" si="5"/>
        <v>LM10/GA /PL/BTI /2021-019</v>
      </c>
      <c r="Q353" s="3"/>
    </row>
    <row r="354" spans="2:17" x14ac:dyDescent="0.25">
      <c r="B354" s="14" t="s">
        <v>669</v>
      </c>
      <c r="C354" s="4" t="str">
        <f>VLOOKUP(H354,'KODE BARANG 001'!$D$4:$H$111,5,FALSE)</f>
        <v xml:space="preserve">PERALATAN </v>
      </c>
      <c r="D354" s="3" t="str">
        <f>VLOOKUP(C354,'KODE BARANG 001'!$H$4:$I$115,2,0)</f>
        <v>PL</v>
      </c>
      <c r="E354" s="3" t="str">
        <f>IFERROR(VLOOKUP('ALL '!H354,'KODE BARANG 001'!$D$3:$F$111,3,FALSE),"")</f>
        <v xml:space="preserve">LEMARI </v>
      </c>
      <c r="F354" s="4" t="str">
        <f>VLOOKUP(H354,'KODE BARANG 001'!$D$3:E460,2,FALSE)</f>
        <v>LEMARI FILE 1</v>
      </c>
      <c r="G354" s="4" t="str">
        <f>VLOOKUP(H354,'KODE BARANG 001'!$D$4:$G$111,4,FALSE)</f>
        <v>Donati Lemari Arsip Charlotte D O C. 43 L Uk 80x40x86cm MAPLE</v>
      </c>
      <c r="H354" s="3" t="s">
        <v>302</v>
      </c>
      <c r="I354" s="14" t="s">
        <v>56</v>
      </c>
      <c r="J354" s="20" t="s">
        <v>981</v>
      </c>
      <c r="K354" s="3" t="s">
        <v>69</v>
      </c>
      <c r="L354" s="3">
        <v>2021</v>
      </c>
      <c r="M354" s="5"/>
      <c r="N354" s="64">
        <f>VLOOKUP(H354,'KODE BARANG 001'!$D$3:$L$115,8,0)</f>
        <v>2750000</v>
      </c>
      <c r="O354" s="3" t="s">
        <v>214</v>
      </c>
      <c r="P354" s="14" t="str">
        <f t="shared" si="5"/>
        <v>LM10/GA /PL/BTI /2021-020</v>
      </c>
      <c r="Q354" s="3"/>
    </row>
    <row r="355" spans="2:17" x14ac:dyDescent="0.25">
      <c r="B355" s="14" t="s">
        <v>670</v>
      </c>
      <c r="C355" s="4" t="str">
        <f>VLOOKUP(H355,'KODE BARANG 001'!$D$4:$H$111,5,FALSE)</f>
        <v xml:space="preserve">PERALATAN </v>
      </c>
      <c r="D355" s="3" t="str">
        <f>VLOOKUP(C355,'KODE BARANG 001'!$H$4:$I$115,2,0)</f>
        <v>PL</v>
      </c>
      <c r="E355" s="3" t="str">
        <f>IFERROR(VLOOKUP('ALL '!H355,'KODE BARANG 001'!$D$3:$F$111,3,FALSE),"")</f>
        <v>MEJA</v>
      </c>
      <c r="F355" s="4" t="str">
        <f>VLOOKUP(H355,'KODE BARANG 001'!$D$3:E461,2,FALSE)</f>
        <v>MEJA STAFF 2</v>
      </c>
      <c r="G355" s="4" t="str">
        <f>VLOOKUP(H355,'KODE BARANG 001'!$D$4:$G$111,4,FALSE)</f>
        <v>Donati Cherry Office Table-4ft</v>
      </c>
      <c r="H355" s="3" t="s">
        <v>351</v>
      </c>
      <c r="I355" s="14" t="s">
        <v>44</v>
      </c>
      <c r="J355" s="20" t="s">
        <v>981</v>
      </c>
      <c r="K355" s="3" t="s">
        <v>69</v>
      </c>
      <c r="L355" s="3">
        <v>2021</v>
      </c>
      <c r="M355" s="5"/>
      <c r="N355" s="64">
        <f>VLOOKUP(H355,'KODE BARANG 001'!$D$3:$L$115,8,0)</f>
        <v>2100000</v>
      </c>
      <c r="O355" s="3" t="s">
        <v>214</v>
      </c>
      <c r="P355" s="14" t="str">
        <f t="shared" si="5"/>
        <v>MJ02/GA /PL/BTI /2021-008</v>
      </c>
      <c r="Q355" s="3"/>
    </row>
    <row r="356" spans="2:17" x14ac:dyDescent="0.25">
      <c r="B356" s="14" t="s">
        <v>671</v>
      </c>
      <c r="C356" s="4" t="str">
        <f>VLOOKUP(H356,'KODE BARANG 001'!$D$4:$H$111,5,FALSE)</f>
        <v xml:space="preserve">PERALATAN </v>
      </c>
      <c r="D356" s="3" t="str">
        <f>VLOOKUP(C356,'KODE BARANG 001'!$H$4:$I$115,2,0)</f>
        <v>PL</v>
      </c>
      <c r="E356" s="3" t="str">
        <f>IFERROR(VLOOKUP('ALL '!H356,'KODE BARANG 001'!$D$3:$F$111,3,FALSE),"")</f>
        <v>MEJA</v>
      </c>
      <c r="F356" s="4" t="str">
        <f>VLOOKUP(H356,'KODE BARANG 001'!$D$3:E462,2,FALSE)</f>
        <v>MEJA STAFF 2</v>
      </c>
      <c r="G356" s="4" t="str">
        <f>VLOOKUP(H356,'KODE BARANG 001'!$D$4:$G$111,4,FALSE)</f>
        <v>Donati Cherry Office Table-4ft</v>
      </c>
      <c r="H356" s="3" t="s">
        <v>351</v>
      </c>
      <c r="I356" s="14" t="s">
        <v>45</v>
      </c>
      <c r="J356" s="20" t="s">
        <v>981</v>
      </c>
      <c r="K356" s="3" t="s">
        <v>69</v>
      </c>
      <c r="L356" s="3">
        <v>2021</v>
      </c>
      <c r="M356" s="5"/>
      <c r="N356" s="64">
        <f>VLOOKUP(H356,'KODE BARANG 001'!$D$3:$L$115,8,0)</f>
        <v>2100000</v>
      </c>
      <c r="O356" s="3" t="s">
        <v>214</v>
      </c>
      <c r="P356" s="14" t="str">
        <f t="shared" si="5"/>
        <v>MJ02/GA /PL/BTI /2021-009</v>
      </c>
      <c r="Q356" s="3"/>
    </row>
    <row r="357" spans="2:17" x14ac:dyDescent="0.25">
      <c r="B357" s="14" t="s">
        <v>672</v>
      </c>
      <c r="C357" s="4" t="str">
        <f>VLOOKUP(H357,'KODE BARANG 001'!$D$4:$H$111,5,FALSE)</f>
        <v xml:space="preserve">PERALATAN </v>
      </c>
      <c r="D357" s="3" t="str">
        <f>VLOOKUP(C357,'KODE BARANG 001'!$H$4:$I$115,2,0)</f>
        <v>PL</v>
      </c>
      <c r="E357" s="3" t="str">
        <f>IFERROR(VLOOKUP('ALL '!H357,'KODE BARANG 001'!$D$3:$F$111,3,FALSE),"")</f>
        <v>MEJA</v>
      </c>
      <c r="F357" s="4" t="str">
        <f>VLOOKUP(H357,'KODE BARANG 001'!$D$3:E463,2,FALSE)</f>
        <v>MEJA STAFF 2</v>
      </c>
      <c r="G357" s="4" t="str">
        <f>VLOOKUP(H357,'KODE BARANG 001'!$D$4:$G$111,4,FALSE)</f>
        <v>Donati Cherry Office Table-4ft</v>
      </c>
      <c r="H357" s="3" t="s">
        <v>351</v>
      </c>
      <c r="I357" s="14" t="s">
        <v>46</v>
      </c>
      <c r="J357" s="20" t="s">
        <v>981</v>
      </c>
      <c r="K357" s="3" t="s">
        <v>69</v>
      </c>
      <c r="L357" s="3">
        <v>2021</v>
      </c>
      <c r="M357" s="5"/>
      <c r="N357" s="64">
        <f>VLOOKUP(H357,'KODE BARANG 001'!$D$3:$L$115,8,0)</f>
        <v>2100000</v>
      </c>
      <c r="O357" s="3" t="s">
        <v>214</v>
      </c>
      <c r="P357" s="14" t="str">
        <f t="shared" si="5"/>
        <v>MJ02/GA /PL/BTI /2021-010</v>
      </c>
      <c r="Q357" s="3"/>
    </row>
    <row r="358" spans="2:17" x14ac:dyDescent="0.25">
      <c r="B358" s="14" t="s">
        <v>673</v>
      </c>
      <c r="C358" s="4" t="str">
        <f>VLOOKUP(H358,'KODE BARANG 001'!$D$4:$H$111,5,FALSE)</f>
        <v xml:space="preserve">PERALATAN </v>
      </c>
      <c r="D358" s="3" t="str">
        <f>VLOOKUP(C358,'KODE BARANG 001'!$H$4:$I$115,2,0)</f>
        <v>PL</v>
      </c>
      <c r="E358" s="3" t="str">
        <f>IFERROR(VLOOKUP('ALL '!H358,'KODE BARANG 001'!$D$3:$F$111,3,FALSE),"")</f>
        <v>MEJA</v>
      </c>
      <c r="F358" s="4" t="str">
        <f>VLOOKUP(H358,'KODE BARANG 001'!$D$3:E464,2,FALSE)</f>
        <v>MEJA STAFF 2</v>
      </c>
      <c r="G358" s="4" t="str">
        <f>VLOOKUP(H358,'KODE BARANG 001'!$D$4:$G$111,4,FALSE)</f>
        <v>Donati Cherry Office Table-4ft</v>
      </c>
      <c r="H358" s="3" t="s">
        <v>351</v>
      </c>
      <c r="I358" s="14" t="s">
        <v>47</v>
      </c>
      <c r="J358" s="20" t="s">
        <v>981</v>
      </c>
      <c r="K358" s="3" t="s">
        <v>69</v>
      </c>
      <c r="L358" s="3">
        <v>2021</v>
      </c>
      <c r="M358" s="5"/>
      <c r="N358" s="64">
        <f>VLOOKUP(H358,'KODE BARANG 001'!$D$3:$L$115,8,0)</f>
        <v>2100000</v>
      </c>
      <c r="O358" s="3" t="s">
        <v>214</v>
      </c>
      <c r="P358" s="14" t="str">
        <f t="shared" si="5"/>
        <v>MJ02/GA /PL/BTI /2021-011</v>
      </c>
      <c r="Q358" s="3"/>
    </row>
    <row r="359" spans="2:17" x14ac:dyDescent="0.25">
      <c r="B359" s="14" t="s">
        <v>674</v>
      </c>
      <c r="C359" s="4" t="str">
        <f>VLOOKUP(H359,'KODE BARANG 001'!$D$4:$H$111,5,FALSE)</f>
        <v xml:space="preserve">PERALATAN </v>
      </c>
      <c r="D359" s="3" t="str">
        <f>VLOOKUP(C359,'KODE BARANG 001'!$H$4:$I$115,2,0)</f>
        <v>PL</v>
      </c>
      <c r="E359" s="3" t="str">
        <f>IFERROR(VLOOKUP('ALL '!H359,'KODE BARANG 001'!$D$3:$F$111,3,FALSE),"")</f>
        <v>MEJA</v>
      </c>
      <c r="F359" s="4" t="str">
        <f>VLOOKUP(H359,'KODE BARANG 001'!$D$3:E465,2,FALSE)</f>
        <v>MEJA STAFF 2</v>
      </c>
      <c r="G359" s="4" t="str">
        <f>VLOOKUP(H359,'KODE BARANG 001'!$D$4:$G$111,4,FALSE)</f>
        <v>Donati Cherry Office Table-4ft</v>
      </c>
      <c r="H359" s="3" t="s">
        <v>351</v>
      </c>
      <c r="I359" s="14" t="s">
        <v>48</v>
      </c>
      <c r="J359" s="20" t="s">
        <v>981</v>
      </c>
      <c r="K359" s="3" t="s">
        <v>69</v>
      </c>
      <c r="L359" s="3">
        <v>2021</v>
      </c>
      <c r="M359" s="5"/>
      <c r="N359" s="64">
        <f>VLOOKUP(H359,'KODE BARANG 001'!$D$3:$L$115,8,0)</f>
        <v>2100000</v>
      </c>
      <c r="O359" s="3" t="s">
        <v>214</v>
      </c>
      <c r="P359" s="14" t="str">
        <f t="shared" si="5"/>
        <v>MJ02/GA /PL/BTI /2021-012</v>
      </c>
      <c r="Q359" s="3"/>
    </row>
    <row r="360" spans="2:17" x14ac:dyDescent="0.25">
      <c r="B360" s="14" t="s">
        <v>675</v>
      </c>
      <c r="C360" s="4" t="str">
        <f>VLOOKUP(H360,'KODE BARANG 001'!$D$4:$H$111,5,FALSE)</f>
        <v xml:space="preserve">PERALATAN </v>
      </c>
      <c r="D360" s="3" t="str">
        <f>VLOOKUP(C360,'KODE BARANG 001'!$H$4:$I$115,2,0)</f>
        <v>PL</v>
      </c>
      <c r="E360" s="3" t="str">
        <f>IFERROR(VLOOKUP('ALL '!H360,'KODE BARANG 001'!$D$3:$F$111,3,FALSE),"")</f>
        <v>MEJA</v>
      </c>
      <c r="F360" s="4" t="str">
        <f>VLOOKUP(H360,'KODE BARANG 001'!$D$3:E466,2,FALSE)</f>
        <v>MEJA STAFF 2</v>
      </c>
      <c r="G360" s="4" t="str">
        <f>VLOOKUP(H360,'KODE BARANG 001'!$D$4:$G$111,4,FALSE)</f>
        <v>Donati Cherry Office Table-4ft</v>
      </c>
      <c r="H360" s="3" t="s">
        <v>351</v>
      </c>
      <c r="I360" s="14" t="s">
        <v>49</v>
      </c>
      <c r="J360" s="20" t="s">
        <v>981</v>
      </c>
      <c r="K360" s="3" t="s">
        <v>69</v>
      </c>
      <c r="L360" s="3">
        <v>2021</v>
      </c>
      <c r="M360" s="5"/>
      <c r="N360" s="64">
        <f>VLOOKUP(H360,'KODE BARANG 001'!$D$3:$L$115,8,0)</f>
        <v>2100000</v>
      </c>
      <c r="O360" s="3" t="s">
        <v>214</v>
      </c>
      <c r="P360" s="14" t="str">
        <f t="shared" si="5"/>
        <v>MJ02/GA /PL/BTI /2021-013</v>
      </c>
      <c r="Q360" s="3"/>
    </row>
    <row r="361" spans="2:17" x14ac:dyDescent="0.25">
      <c r="B361" s="14" t="s">
        <v>676</v>
      </c>
      <c r="C361" s="4" t="str">
        <f>VLOOKUP(H361,'KODE BARANG 001'!$D$4:$H$111,5,FALSE)</f>
        <v xml:space="preserve">PERALATAN </v>
      </c>
      <c r="D361" s="3" t="str">
        <f>VLOOKUP(C361,'KODE BARANG 001'!$H$4:$I$115,2,0)</f>
        <v>PL</v>
      </c>
      <c r="E361" s="3" t="str">
        <f>IFERROR(VLOOKUP('ALL '!H361,'KODE BARANG 001'!$D$3:$F$111,3,FALSE),"")</f>
        <v xml:space="preserve">KURSI </v>
      </c>
      <c r="F361" s="4" t="str">
        <f>VLOOKUP(H361,'KODE BARANG 001'!$D$3:E467,2,FALSE)</f>
        <v xml:space="preserve">KURSI STAFF </v>
      </c>
      <c r="G361" s="4" t="str">
        <f>VLOOKUP(H361,'KODE BARANG 001'!$D$4:$G$111,4,FALSE)</f>
        <v>Donati Kursi Kantor DO-591 G BLACK</v>
      </c>
      <c r="H361" s="3" t="s">
        <v>330</v>
      </c>
      <c r="I361" s="14" t="s">
        <v>50</v>
      </c>
      <c r="J361" s="20" t="s">
        <v>981</v>
      </c>
      <c r="K361" s="3" t="s">
        <v>69</v>
      </c>
      <c r="L361" s="3">
        <v>2021</v>
      </c>
      <c r="M361" s="5"/>
      <c r="N361" s="64">
        <f>VLOOKUP(H361,'KODE BARANG 001'!$D$3:$L$115,8,0)</f>
        <v>700000</v>
      </c>
      <c r="O361" s="3" t="s">
        <v>214</v>
      </c>
      <c r="P361" s="14" t="str">
        <f t="shared" si="5"/>
        <v>KR06/GA /PL/BTI /2021-014</v>
      </c>
      <c r="Q361" s="3"/>
    </row>
    <row r="362" spans="2:17" x14ac:dyDescent="0.25">
      <c r="B362" s="14" t="s">
        <v>677</v>
      </c>
      <c r="C362" s="4" t="str">
        <f>VLOOKUP(H362,'KODE BARANG 001'!$D$4:$H$111,5,FALSE)</f>
        <v xml:space="preserve">PERALATAN </v>
      </c>
      <c r="D362" s="3" t="str">
        <f>VLOOKUP(C362,'KODE BARANG 001'!$H$4:$I$115,2,0)</f>
        <v>PL</v>
      </c>
      <c r="E362" s="3" t="str">
        <f>IFERROR(VLOOKUP('ALL '!H362,'KODE BARANG 001'!$D$3:$F$111,3,FALSE),"")</f>
        <v xml:space="preserve">KURSI </v>
      </c>
      <c r="F362" s="4" t="str">
        <f>VLOOKUP(H362,'KODE BARANG 001'!$D$3:E468,2,FALSE)</f>
        <v xml:space="preserve">KURSI STAFF </v>
      </c>
      <c r="G362" s="4" t="str">
        <f>VLOOKUP(H362,'KODE BARANG 001'!$D$4:$G$111,4,FALSE)</f>
        <v>Donati Kursi Kantor DO-591 G BLACK</v>
      </c>
      <c r="H362" s="3" t="s">
        <v>330</v>
      </c>
      <c r="I362" s="14" t="s">
        <v>51</v>
      </c>
      <c r="J362" s="20" t="s">
        <v>981</v>
      </c>
      <c r="K362" s="3" t="s">
        <v>69</v>
      </c>
      <c r="L362" s="3">
        <v>2021</v>
      </c>
      <c r="M362" s="5"/>
      <c r="N362" s="64">
        <f>VLOOKUP(H362,'KODE BARANG 001'!$D$3:$L$115,8,0)</f>
        <v>700000</v>
      </c>
      <c r="O362" s="3" t="s">
        <v>214</v>
      </c>
      <c r="P362" s="14" t="str">
        <f t="shared" si="5"/>
        <v>KR06/GA /PL/BTI /2021-015</v>
      </c>
      <c r="Q362" s="3"/>
    </row>
    <row r="363" spans="2:17" x14ac:dyDescent="0.25">
      <c r="B363" s="14" t="s">
        <v>678</v>
      </c>
      <c r="C363" s="4" t="str">
        <f>VLOOKUP(H363,'KODE BARANG 001'!$D$4:$H$111,5,FALSE)</f>
        <v xml:space="preserve">PERLENGKAPAN </v>
      </c>
      <c r="D363" s="3" t="str">
        <f>VLOOKUP(C363,'KODE BARANG 001'!$H$4:$I$115,2,0)</f>
        <v>PK</v>
      </c>
      <c r="E363" s="3" t="str">
        <f>IFERROR(VLOOKUP('ALL '!H363,'KODE BARANG 001'!$D$3:$F$111,3,FALSE),"")</f>
        <v xml:space="preserve">BOX </v>
      </c>
      <c r="F363" s="4" t="str">
        <f>VLOOKUP(H363,'KODE BARANG 001'!$D$3:E469,2,FALSE)</f>
        <v>TEMPAT SAMPAH 1</v>
      </c>
      <c r="G363" s="4" t="str">
        <f>VLOOKUP(H363,'KODE BARANG 001'!$D$4:$G$111,4,FALSE)</f>
        <v>Krisbow Tong Sampah Injak 12 Liter Stainless Steel Dust Bin</v>
      </c>
      <c r="H363" s="3" t="s">
        <v>319</v>
      </c>
      <c r="I363" s="14" t="s">
        <v>43</v>
      </c>
      <c r="J363" s="20" t="s">
        <v>981</v>
      </c>
      <c r="K363" s="3" t="s">
        <v>69</v>
      </c>
      <c r="L363" s="3">
        <v>2021</v>
      </c>
      <c r="M363" s="5"/>
      <c r="N363" s="64">
        <f>VLOOKUP(H363,'KODE BARANG 001'!$D$3:$L$115,8,0)</f>
        <v>250000</v>
      </c>
      <c r="O363" s="3" t="s">
        <v>214</v>
      </c>
      <c r="P363" s="14" t="str">
        <f t="shared" si="5"/>
        <v>BX03/GA /PK/BTI /2021-007</v>
      </c>
      <c r="Q363" s="3"/>
    </row>
    <row r="364" spans="2:17" x14ac:dyDescent="0.25">
      <c r="B364" s="14" t="s">
        <v>679</v>
      </c>
      <c r="C364" s="4" t="str">
        <f>VLOOKUP(H364,'KODE BARANG 001'!$D$4:$H$111,5,FALSE)</f>
        <v xml:space="preserve">PERLENGKAPAN </v>
      </c>
      <c r="D364" s="3" t="str">
        <f>VLOOKUP(C364,'KODE BARANG 001'!$H$4:$I$115,2,0)</f>
        <v>PK</v>
      </c>
      <c r="E364" s="3" t="str">
        <f>IFERROR(VLOOKUP('ALL '!H364,'KODE BARANG 001'!$D$3:$F$111,3,FALSE),"")</f>
        <v xml:space="preserve">BOX </v>
      </c>
      <c r="F364" s="4" t="str">
        <f>VLOOKUP(H364,'KODE BARANG 001'!$D$3:E470,2,FALSE)</f>
        <v>TEMPAT SAMPAH 5</v>
      </c>
      <c r="G364" s="4" t="str">
        <f>VLOOKUP(H364,'KODE BARANG 001'!$D$4:$G$111,4,FALSE)</f>
        <v>Ace Dkw 18 Ltr Tempat Sampah Plastik Tutup Ayun - Hitam Abu-Abu</v>
      </c>
      <c r="H364" s="3" t="s">
        <v>821</v>
      </c>
      <c r="I364" s="14" t="s">
        <v>38</v>
      </c>
      <c r="J364" s="20" t="s">
        <v>981</v>
      </c>
      <c r="K364" s="3" t="s">
        <v>69</v>
      </c>
      <c r="L364" s="3">
        <v>2021</v>
      </c>
      <c r="M364" s="5"/>
      <c r="N364" s="64">
        <f>VLOOKUP(H364,'KODE BARANG 001'!$D$3:$L$115,8,0)</f>
        <v>216000</v>
      </c>
      <c r="O364" s="3" t="s">
        <v>214</v>
      </c>
      <c r="P364" s="14" t="str">
        <f t="shared" si="5"/>
        <v>BX07/GA /PK/BTI /2021-002</v>
      </c>
      <c r="Q364" s="3"/>
    </row>
    <row r="365" spans="2:17" x14ac:dyDescent="0.25">
      <c r="B365" s="14" t="s">
        <v>680</v>
      </c>
      <c r="C365" s="4" t="str">
        <f>VLOOKUP(H365,'KODE BARANG 001'!$D$4:$H$111,5,FALSE)</f>
        <v xml:space="preserve">PERALATAN </v>
      </c>
      <c r="D365" s="3" t="str">
        <f>VLOOKUP(C365,'KODE BARANG 001'!$H$4:$I$115,2,0)</f>
        <v>PL</v>
      </c>
      <c r="E365" s="3" t="str">
        <f>IFERROR(VLOOKUP('ALL '!H365,'KODE BARANG 001'!$D$3:$F$111,3,FALSE),"")</f>
        <v xml:space="preserve">AC </v>
      </c>
      <c r="F365" s="4" t="str">
        <f>VLOOKUP(H365,'KODE BARANG 001'!$D$3:E471,2,FALSE)</f>
        <v xml:space="preserve">AC 2 PK </v>
      </c>
      <c r="G365" s="4" t="str">
        <f>VLOOKUP(H365,'KODE BARANG 001'!$D$4:$G$111,4,FALSE)</f>
        <v xml:space="preserve">Air Conditioner Daikin </v>
      </c>
      <c r="H365" s="3" t="s">
        <v>312</v>
      </c>
      <c r="I365" s="14" t="s">
        <v>50</v>
      </c>
      <c r="J365" s="20" t="s">
        <v>981</v>
      </c>
      <c r="K365" s="3" t="s">
        <v>69</v>
      </c>
      <c r="L365" s="3">
        <v>2021</v>
      </c>
      <c r="M365" s="5"/>
      <c r="N365" s="64">
        <f>VLOOKUP(H365,'KODE BARANG 001'!$D$3:$L$115,8,0)</f>
        <v>9200000</v>
      </c>
      <c r="O365" s="3" t="s">
        <v>214</v>
      </c>
      <c r="P365" s="14" t="str">
        <f t="shared" si="5"/>
        <v>AC02/GA /PL/BTI /2021-014</v>
      </c>
      <c r="Q365" s="3"/>
    </row>
    <row r="366" spans="2:17" x14ac:dyDescent="0.25">
      <c r="B366" s="14" t="s">
        <v>681</v>
      </c>
      <c r="C366" s="35" t="str">
        <f>VLOOKUP(H366,'KODE BARANG 001'!$D$4:$H$111,5,FALSE)</f>
        <v xml:space="preserve">PERLENGKAPAN </v>
      </c>
      <c r="D366" s="3" t="str">
        <f>VLOOKUP(C366,'KODE BARANG 001'!$H$4:$I$115,2,0)</f>
        <v>PK</v>
      </c>
      <c r="E366" s="36" t="str">
        <f>IFERROR(VLOOKUP('ALL '!H366,'KODE BARANG 001'!$D$3:$F$111,3,FALSE),"")</f>
        <v xml:space="preserve">JAM </v>
      </c>
      <c r="F366" s="35" t="str">
        <f>VLOOKUP(H366,'KODE BARANG 001'!$D$3:E472,2,FALSE)</f>
        <v>JAM DINDING 1</v>
      </c>
      <c r="G366" s="35" t="str">
        <f>VLOOKUP(H366,'KODE BARANG 001'!$D$4:$G$111,4,FALSE)</f>
        <v>Jam dinding 1</v>
      </c>
      <c r="H366" s="36" t="s">
        <v>322</v>
      </c>
      <c r="I366" s="37" t="s">
        <v>39</v>
      </c>
      <c r="J366" s="20" t="s">
        <v>981</v>
      </c>
      <c r="K366" s="3" t="s">
        <v>69</v>
      </c>
      <c r="L366" s="3">
        <v>2021</v>
      </c>
      <c r="M366" s="39"/>
      <c r="N366" s="64">
        <f>VLOOKUP(H366,'KODE BARANG 001'!$D$3:$L$115,8,0)</f>
        <v>30000</v>
      </c>
      <c r="O366" s="36" t="s">
        <v>214</v>
      </c>
      <c r="P366" s="14" t="str">
        <f t="shared" si="5"/>
        <v>JM01/GA /PK/BTI /2021-003</v>
      </c>
      <c r="Q366" s="36"/>
    </row>
    <row r="367" spans="2:17" x14ac:dyDescent="0.25">
      <c r="B367" s="14" t="s">
        <v>682</v>
      </c>
      <c r="C367" s="4" t="str">
        <f>VLOOKUP(H367,'KODE BARANG 001'!$D$4:$H$111,5,FALSE)</f>
        <v xml:space="preserve">PERALATAN </v>
      </c>
      <c r="D367" s="3" t="str">
        <f>VLOOKUP(C367,'KODE BARANG 001'!$H$4:$I$115,2,0)</f>
        <v>PL</v>
      </c>
      <c r="E367" s="3" t="str">
        <f>IFERROR(VLOOKUP('ALL '!H367,'KODE BARANG 001'!$D$3:$F$111,3,FALSE),"")</f>
        <v xml:space="preserve">MEJA </v>
      </c>
      <c r="F367" s="4" t="str">
        <f>VLOOKUP(H367,'KODE BARANG 001'!$D$3:E473,2,FALSE)</f>
        <v>MEJA BULAT 2</v>
      </c>
      <c r="G367" s="4" t="str">
        <f>VLOOKUP(H367,'KODE BARANG 001'!$D$4:$G$111,4,FALSE)</f>
        <v xml:space="preserve">Meja Kafe - Kaki Plat Besi Bulat - Toptable Bulat </v>
      </c>
      <c r="H367" s="3" t="s">
        <v>445</v>
      </c>
      <c r="I367" s="14" t="s">
        <v>38</v>
      </c>
      <c r="J367" s="20" t="s">
        <v>982</v>
      </c>
      <c r="K367" s="3" t="s">
        <v>69</v>
      </c>
      <c r="L367" s="3">
        <v>2021</v>
      </c>
      <c r="M367" s="5"/>
      <c r="N367" s="64">
        <f>VLOOKUP(H367,'KODE BARANG 001'!$D$3:$L$115,8,0)</f>
        <v>760000</v>
      </c>
      <c r="O367" s="3" t="s">
        <v>214</v>
      </c>
      <c r="P367" s="14" t="str">
        <f t="shared" si="5"/>
        <v>MJ18/GA /PL/BTI /2021-002</v>
      </c>
      <c r="Q367" s="3"/>
    </row>
    <row r="368" spans="2:17" x14ac:dyDescent="0.25">
      <c r="B368" s="14" t="s">
        <v>683</v>
      </c>
      <c r="C368" s="4" t="str">
        <f>VLOOKUP(H368,'KODE BARANG 001'!$D$4:$H$111,5,FALSE)</f>
        <v xml:space="preserve">PERALATAN </v>
      </c>
      <c r="D368" s="3" t="str">
        <f>VLOOKUP(C368,'KODE BARANG 001'!$H$4:$I$115,2,0)</f>
        <v>PL</v>
      </c>
      <c r="E368" s="3" t="str">
        <f>IFERROR(VLOOKUP('ALL '!H368,'KODE BARANG 001'!$D$3:$F$111,3,FALSE),"")</f>
        <v xml:space="preserve">KURSI </v>
      </c>
      <c r="F368" s="4" t="str">
        <f>VLOOKUP(H368,'KODE BARANG 001'!$D$3:E474,2,FALSE)</f>
        <v xml:space="preserve">KURSI STAFF </v>
      </c>
      <c r="G368" s="4" t="str">
        <f>VLOOKUP(H368,'KODE BARANG 001'!$D$4:$G$111,4,FALSE)</f>
        <v>Donati Office Chair DO-126 Series Fabric 24</v>
      </c>
      <c r="H368" s="3" t="s">
        <v>325</v>
      </c>
      <c r="I368" s="14" t="s">
        <v>52</v>
      </c>
      <c r="J368" s="20" t="s">
        <v>982</v>
      </c>
      <c r="K368" s="3" t="s">
        <v>69</v>
      </c>
      <c r="L368" s="3">
        <v>2021</v>
      </c>
      <c r="M368" s="5"/>
      <c r="N368" s="64">
        <f>VLOOKUP(H368,'KODE BARANG 001'!$D$3:$L$115,8,0)</f>
        <v>650000</v>
      </c>
      <c r="O368" s="3" t="s">
        <v>214</v>
      </c>
      <c r="P368" s="14" t="str">
        <f t="shared" si="5"/>
        <v>KR01/GA /PL/BTI /2021-016</v>
      </c>
      <c r="Q368" s="3"/>
    </row>
    <row r="369" spans="2:17" x14ac:dyDescent="0.25">
      <c r="B369" s="14" t="s">
        <v>684</v>
      </c>
      <c r="C369" s="4" t="str">
        <f>VLOOKUP(H369,'KODE BARANG 001'!$D$4:$H$111,5,FALSE)</f>
        <v xml:space="preserve">PERALATAN </v>
      </c>
      <c r="D369" s="3" t="str">
        <f>VLOOKUP(C369,'KODE BARANG 001'!$H$4:$I$115,2,0)</f>
        <v>PL</v>
      </c>
      <c r="E369" s="3" t="str">
        <f>IFERROR(VLOOKUP('ALL '!H369,'KODE BARANG 001'!$D$3:$F$111,3,FALSE),"")</f>
        <v xml:space="preserve">KURSI </v>
      </c>
      <c r="F369" s="4" t="str">
        <f>VLOOKUP(H369,'KODE BARANG 001'!$D$3:E475,2,FALSE)</f>
        <v xml:space="preserve">KURSI STAFF </v>
      </c>
      <c r="G369" s="4" t="str">
        <f>VLOOKUP(H369,'KODE BARANG 001'!$D$4:$G$111,4,FALSE)</f>
        <v>Donati Office Chair DO-126 Series Fabric 24</v>
      </c>
      <c r="H369" s="3" t="s">
        <v>325</v>
      </c>
      <c r="I369" s="14" t="s">
        <v>53</v>
      </c>
      <c r="J369" s="20" t="s">
        <v>982</v>
      </c>
      <c r="K369" s="3" t="s">
        <v>69</v>
      </c>
      <c r="L369" s="3">
        <v>2021</v>
      </c>
      <c r="M369" s="5"/>
      <c r="N369" s="64">
        <f>VLOOKUP(H369,'KODE BARANG 001'!$D$3:$L$115,8,0)</f>
        <v>650000</v>
      </c>
      <c r="O369" s="3" t="s">
        <v>214</v>
      </c>
      <c r="P369" s="14" t="str">
        <f t="shared" si="5"/>
        <v>KR01/GA /PL/BTI /2021-017</v>
      </c>
      <c r="Q369" s="3"/>
    </row>
    <row r="370" spans="2:17" x14ac:dyDescent="0.25">
      <c r="B370" s="14" t="s">
        <v>685</v>
      </c>
      <c r="C370" s="4" t="str">
        <f>VLOOKUP(H370,'KODE BARANG 001'!$D$4:$H$111,5,FALSE)</f>
        <v xml:space="preserve">PERALATAN </v>
      </c>
      <c r="D370" s="3" t="str">
        <f>VLOOKUP(C370,'KODE BARANG 001'!$H$4:$I$115,2,0)</f>
        <v>PL</v>
      </c>
      <c r="E370" s="3" t="str">
        <f>IFERROR(VLOOKUP('ALL '!H370,'KODE BARANG 001'!$D$3:$F$111,3,FALSE),"")</f>
        <v xml:space="preserve">KURSI </v>
      </c>
      <c r="F370" s="4" t="str">
        <f>VLOOKUP(H370,'KODE BARANG 001'!$D$3:E476,2,FALSE)</f>
        <v xml:space="preserve">KURSI STAFF </v>
      </c>
      <c r="G370" s="4" t="str">
        <f>VLOOKUP(H370,'KODE BARANG 001'!$D$4:$G$111,4,FALSE)</f>
        <v>Donati Kursi Kantor DO-591 G BLACK</v>
      </c>
      <c r="H370" s="33" t="s">
        <v>330</v>
      </c>
      <c r="I370" s="34" t="s">
        <v>52</v>
      </c>
      <c r="J370" s="20" t="s">
        <v>982</v>
      </c>
      <c r="K370" s="3" t="s">
        <v>69</v>
      </c>
      <c r="L370" s="3">
        <v>2021</v>
      </c>
      <c r="M370" s="5"/>
      <c r="N370" s="64">
        <f>VLOOKUP(H370,'KODE BARANG 001'!$D$3:$L$115,8,0)</f>
        <v>700000</v>
      </c>
      <c r="O370" s="3" t="s">
        <v>214</v>
      </c>
      <c r="P370" s="14" t="str">
        <f t="shared" si="5"/>
        <v>KR06/GA /PL/BTI /2021-016</v>
      </c>
      <c r="Q370" s="3"/>
    </row>
    <row r="371" spans="2:17" x14ac:dyDescent="0.25">
      <c r="B371" s="14" t="s">
        <v>686</v>
      </c>
      <c r="C371" s="4" t="str">
        <f>VLOOKUP(H371,'KODE BARANG 001'!$D$4:$H$111,5,FALSE)</f>
        <v xml:space="preserve">PERALATAN </v>
      </c>
      <c r="D371" s="3" t="str">
        <f>VLOOKUP(C371,'KODE BARANG 001'!$H$4:$I$115,2,0)</f>
        <v>PL</v>
      </c>
      <c r="E371" s="3" t="str">
        <f>IFERROR(VLOOKUP('ALL '!H371,'KODE BARANG 001'!$D$3:$F$111,3,FALSE),"")</f>
        <v xml:space="preserve">KURSI </v>
      </c>
      <c r="F371" s="4" t="str">
        <f>VLOOKUP(H371,'KODE BARANG 001'!$D$3:E477,2,FALSE)</f>
        <v xml:space="preserve">KURSI STAFF </v>
      </c>
      <c r="G371" s="4" t="str">
        <f>VLOOKUP(H371,'KODE BARANG 001'!$D$4:$G$111,4,FALSE)</f>
        <v>Kursi Isabel 300TT - Hitam</v>
      </c>
      <c r="H371" s="3" t="s">
        <v>333</v>
      </c>
      <c r="I371" s="14" t="s">
        <v>48</v>
      </c>
      <c r="J371" s="20" t="s">
        <v>982</v>
      </c>
      <c r="K371" s="3" t="s">
        <v>69</v>
      </c>
      <c r="L371" s="3">
        <v>2021</v>
      </c>
      <c r="M371" s="5"/>
      <c r="N371" s="64">
        <f>VLOOKUP(H371,'KODE BARANG 001'!$D$3:$L$115,8,0)</f>
        <v>320000</v>
      </c>
      <c r="O371" s="3" t="s">
        <v>214</v>
      </c>
      <c r="P371" s="14" t="str">
        <f t="shared" si="5"/>
        <v>KR09/GA /PL/BTI /2021-012</v>
      </c>
      <c r="Q371" s="3"/>
    </row>
    <row r="372" spans="2:17" x14ac:dyDescent="0.25">
      <c r="B372" s="14" t="s">
        <v>687</v>
      </c>
      <c r="C372" s="4" t="str">
        <f>VLOOKUP(H372,'KODE BARANG 001'!$D$4:$H$111,5,FALSE)</f>
        <v xml:space="preserve">PERALATAN </v>
      </c>
      <c r="D372" s="3" t="str">
        <f>VLOOKUP(C372,'KODE BARANG 001'!$H$4:$I$115,2,0)</f>
        <v>PL</v>
      </c>
      <c r="E372" s="3" t="str">
        <f>IFERROR(VLOOKUP('ALL '!H372,'KODE BARANG 001'!$D$3:$F$111,3,FALSE),"")</f>
        <v>MEJA</v>
      </c>
      <c r="F372" s="4" t="str">
        <f>VLOOKUP(H372,'KODE BARANG 001'!$D$3:E478,2,FALSE)</f>
        <v>MEJA STAFF 1</v>
      </c>
      <c r="G372" s="4" t="str">
        <f>VLOOKUP(H372,'KODE BARANG 001'!$D$4:$G$111,4,FALSE)</f>
        <v>Donati Winch desk 120 x 60 cm Beech+ Alu</v>
      </c>
      <c r="H372" s="36" t="s">
        <v>350</v>
      </c>
      <c r="I372" s="37" t="s">
        <v>60</v>
      </c>
      <c r="J372" s="20" t="s">
        <v>982</v>
      </c>
      <c r="K372" s="3" t="s">
        <v>69</v>
      </c>
      <c r="L372" s="3">
        <v>2021</v>
      </c>
      <c r="M372" s="5"/>
      <c r="N372" s="64">
        <f>VLOOKUP(H372,'KODE BARANG 001'!$D$3:$L$115,8,0)</f>
        <v>1500000</v>
      </c>
      <c r="O372" s="3" t="s">
        <v>214</v>
      </c>
      <c r="P372" s="14" t="str">
        <f t="shared" si="5"/>
        <v>MJ01/GA /PL/BTI /2021-024</v>
      </c>
      <c r="Q372" s="3"/>
    </row>
    <row r="373" spans="2:17" x14ac:dyDescent="0.25">
      <c r="B373" s="14" t="s">
        <v>688</v>
      </c>
      <c r="C373" s="4" t="str">
        <f>VLOOKUP(H373,'KODE BARANG 001'!$D$4:$H$111,5,FALSE)</f>
        <v xml:space="preserve">PERALATAN </v>
      </c>
      <c r="D373" s="3" t="str">
        <f>VLOOKUP(C373,'KODE BARANG 001'!$H$4:$I$115,2,0)</f>
        <v>PL</v>
      </c>
      <c r="E373" s="3" t="str">
        <f>IFERROR(VLOOKUP('ALL '!H373,'KODE BARANG 001'!$D$3:$F$111,3,FALSE),"")</f>
        <v>MEJA</v>
      </c>
      <c r="F373" s="4" t="str">
        <f>VLOOKUP(H373,'KODE BARANG 001'!$D$3:E479,2,FALSE)</f>
        <v>MEJA STAFF 1</v>
      </c>
      <c r="G373" s="4" t="str">
        <f>VLOOKUP(H373,'KODE BARANG 001'!$D$4:$G$111,4,FALSE)</f>
        <v>Donati Winch desk 120 x 60 cm Beech+ Alu</v>
      </c>
      <c r="H373" s="3" t="s">
        <v>350</v>
      </c>
      <c r="I373" s="14" t="s">
        <v>61</v>
      </c>
      <c r="J373" s="20" t="s">
        <v>982</v>
      </c>
      <c r="K373" s="3" t="s">
        <v>69</v>
      </c>
      <c r="L373" s="3">
        <v>2021</v>
      </c>
      <c r="M373" s="5"/>
      <c r="N373" s="64">
        <f>VLOOKUP(H373,'KODE BARANG 001'!$D$3:$L$115,8,0)</f>
        <v>1500000</v>
      </c>
      <c r="O373" s="3" t="s">
        <v>214</v>
      </c>
      <c r="P373" s="14" t="str">
        <f t="shared" si="5"/>
        <v>MJ01/GA /PL/BTI /2021-025</v>
      </c>
      <c r="Q373" s="3"/>
    </row>
    <row r="374" spans="2:17" x14ac:dyDescent="0.25">
      <c r="B374" s="14" t="s">
        <v>689</v>
      </c>
      <c r="C374" s="4" t="str">
        <f>VLOOKUP(H374,'KODE BARANG 001'!$D$4:$H$111,5,FALSE)</f>
        <v xml:space="preserve">PERALATAN </v>
      </c>
      <c r="D374" s="3" t="str">
        <f>VLOOKUP(C374,'KODE BARANG 001'!$H$4:$I$115,2,0)</f>
        <v>PL</v>
      </c>
      <c r="E374" s="3" t="str">
        <f>IFERROR(VLOOKUP('ALL '!H374,'KODE BARANG 001'!$D$3:$F$111,3,FALSE),"")</f>
        <v>MEJA</v>
      </c>
      <c r="F374" s="4" t="str">
        <f>VLOOKUP(H374,'KODE BARANG 001'!$D$3:E480,2,FALSE)</f>
        <v>MEJA STAFF 1</v>
      </c>
      <c r="G374" s="4" t="str">
        <f>VLOOKUP(H374,'KODE BARANG 001'!$D$4:$G$111,4,FALSE)</f>
        <v>Donati Winch desk 120 x 60 cm Beech+ Alu</v>
      </c>
      <c r="H374" s="3" t="s">
        <v>350</v>
      </c>
      <c r="I374" s="14" t="s">
        <v>70</v>
      </c>
      <c r="J374" s="20" t="s">
        <v>982</v>
      </c>
      <c r="K374" s="3" t="s">
        <v>69</v>
      </c>
      <c r="L374" s="3">
        <v>2021</v>
      </c>
      <c r="M374" s="5"/>
      <c r="N374" s="64">
        <f>VLOOKUP(H374,'KODE BARANG 001'!$D$3:$L$115,8,0)</f>
        <v>1500000</v>
      </c>
      <c r="O374" s="3" t="s">
        <v>214</v>
      </c>
      <c r="P374" s="14" t="str">
        <f t="shared" si="5"/>
        <v>MJ01/GA /PL/BTI /2021-026</v>
      </c>
      <c r="Q374" s="3"/>
    </row>
    <row r="375" spans="2:17" x14ac:dyDescent="0.25">
      <c r="B375" s="14" t="s">
        <v>690</v>
      </c>
      <c r="C375" s="4" t="str">
        <f>VLOOKUP(H375,'KODE BARANG 001'!$D$4:$H$111,5,FALSE)</f>
        <v xml:space="preserve">PERALATAN </v>
      </c>
      <c r="D375" s="3" t="str">
        <f>VLOOKUP(C375,'KODE BARANG 001'!$H$4:$I$115,2,0)</f>
        <v>PL</v>
      </c>
      <c r="E375" s="3" t="str">
        <f>IFERROR(VLOOKUP('ALL '!H375,'KODE BARANG 001'!$D$3:$F$111,3,FALSE),"")</f>
        <v>MEJA</v>
      </c>
      <c r="F375" s="4" t="str">
        <f>VLOOKUP(H375,'KODE BARANG 001'!$D$3:E481,2,FALSE)</f>
        <v>MEJA STAFF 2</v>
      </c>
      <c r="G375" s="4" t="str">
        <f>VLOOKUP(H375,'KODE BARANG 001'!$D$4:$G$111,4,FALSE)</f>
        <v>Donati Cherry Office Table-4ft</v>
      </c>
      <c r="H375" s="3" t="s">
        <v>351</v>
      </c>
      <c r="I375" s="14" t="s">
        <v>50</v>
      </c>
      <c r="J375" s="20" t="s">
        <v>982</v>
      </c>
      <c r="K375" s="3" t="s">
        <v>69</v>
      </c>
      <c r="L375" s="3">
        <v>2021</v>
      </c>
      <c r="M375" s="5"/>
      <c r="N375" s="64">
        <f>VLOOKUP(H375,'KODE BARANG 001'!$D$3:$L$115,8,0)</f>
        <v>2100000</v>
      </c>
      <c r="O375" s="3" t="s">
        <v>214</v>
      </c>
      <c r="P375" s="14" t="str">
        <f t="shared" si="5"/>
        <v>MJ02/GA /PL/BTI /2021-014</v>
      </c>
      <c r="Q375" s="3"/>
    </row>
    <row r="376" spans="2:17" x14ac:dyDescent="0.25">
      <c r="B376" s="14" t="s">
        <v>691</v>
      </c>
      <c r="C376" s="4" t="str">
        <f>VLOOKUP(H376,'KODE BARANG 001'!$D$4:$H$111,5,FALSE)</f>
        <v xml:space="preserve">PERALATAN </v>
      </c>
      <c r="D376" s="3" t="str">
        <f>VLOOKUP(C376,'KODE BARANG 001'!$H$4:$I$115,2,0)</f>
        <v>PL</v>
      </c>
      <c r="E376" s="3" t="str">
        <f>IFERROR(VLOOKUP('ALL '!H376,'KODE BARANG 001'!$D$3:$F$111,3,FALSE),"")</f>
        <v xml:space="preserve">LEMARI </v>
      </c>
      <c r="F376" s="4" t="str">
        <f>VLOOKUP(H376,'KODE BARANG 001'!$D$3:E482,2,FALSE)</f>
        <v xml:space="preserve">LACI DORONG </v>
      </c>
      <c r="G376" s="4" t="str">
        <f>VLOOKUP(H376,'KODE BARANG 001'!$D$4:$G$111,4,FALSE)</f>
        <v>Meja 3 laci dorong Lunar LMD 03</v>
      </c>
      <c r="H376" s="3" t="s">
        <v>341</v>
      </c>
      <c r="I376" s="14" t="s">
        <v>48</v>
      </c>
      <c r="J376" s="20" t="s">
        <v>982</v>
      </c>
      <c r="K376" s="3" t="s">
        <v>69</v>
      </c>
      <c r="L376" s="3">
        <v>2021</v>
      </c>
      <c r="M376" s="5"/>
      <c r="N376" s="64">
        <f>VLOOKUP(H376,'KODE BARANG 001'!$D$3:$L$115,8,0)</f>
        <v>650000</v>
      </c>
      <c r="O376" s="3" t="s">
        <v>214</v>
      </c>
      <c r="P376" s="14" t="str">
        <f t="shared" si="5"/>
        <v>LM01/GA /PL/BTI /2021-012</v>
      </c>
      <c r="Q376" s="3"/>
    </row>
    <row r="377" spans="2:17" x14ac:dyDescent="0.25">
      <c r="B377" s="14" t="s">
        <v>692</v>
      </c>
      <c r="C377" s="4" t="str">
        <f>VLOOKUP(H377,'KODE BARANG 001'!$D$4:$H$111,5,FALSE)</f>
        <v xml:space="preserve">PERALATAN </v>
      </c>
      <c r="D377" s="3" t="str">
        <f>VLOOKUP(C377,'KODE BARANG 001'!$H$4:$I$115,2,0)</f>
        <v>PL</v>
      </c>
      <c r="E377" s="3" t="str">
        <f>IFERROR(VLOOKUP('ALL '!H377,'KODE BARANG 001'!$D$3:$F$111,3,FALSE),"")</f>
        <v xml:space="preserve">LEMARI </v>
      </c>
      <c r="F377" s="4" t="str">
        <f>VLOOKUP(H377,'KODE BARANG 001'!$D$3:E483,2,FALSE)</f>
        <v xml:space="preserve">LACI DORONG </v>
      </c>
      <c r="G377" s="4" t="str">
        <f>VLOOKUP(H377,'KODE BARANG 001'!$D$4:$G$111,4,FALSE)</f>
        <v>Meja 3 laci dorong Lunar LMD 03</v>
      </c>
      <c r="H377" s="3" t="s">
        <v>341</v>
      </c>
      <c r="I377" s="14" t="s">
        <v>49</v>
      </c>
      <c r="J377" s="20" t="s">
        <v>982</v>
      </c>
      <c r="K377" s="3" t="s">
        <v>69</v>
      </c>
      <c r="L377" s="3">
        <v>2021</v>
      </c>
      <c r="M377" s="5"/>
      <c r="N377" s="64">
        <f>VLOOKUP(H377,'KODE BARANG 001'!$D$3:$L$115,8,0)</f>
        <v>650000</v>
      </c>
      <c r="O377" s="3" t="s">
        <v>214</v>
      </c>
      <c r="P377" s="14" t="str">
        <f t="shared" si="5"/>
        <v>LM01/GA /PL/BTI /2021-013</v>
      </c>
      <c r="Q377" s="3"/>
    </row>
    <row r="378" spans="2:17" x14ac:dyDescent="0.25">
      <c r="B378" s="14" t="s">
        <v>693</v>
      </c>
      <c r="C378" s="4" t="str">
        <f>VLOOKUP(H378,'KODE BARANG 001'!$D$4:$H$111,5,FALSE)</f>
        <v xml:space="preserve">PERLENGKAPAN </v>
      </c>
      <c r="D378" s="3" t="str">
        <f>VLOOKUP(C378,'KODE BARANG 001'!$H$4:$I$115,2,0)</f>
        <v>PK</v>
      </c>
      <c r="E378" s="3" t="str">
        <f>IFERROR(VLOOKUP('ALL '!H378,'KODE BARANG 001'!$D$3:$F$111,3,FALSE),"")</f>
        <v xml:space="preserve">JAM </v>
      </c>
      <c r="F378" s="4" t="str">
        <f>VLOOKUP(H378,'KODE BARANG 001'!$D$3:E484,2,FALSE)</f>
        <v>JAM DINDING 1</v>
      </c>
      <c r="G378" s="4" t="str">
        <f>VLOOKUP(H378,'KODE BARANG 001'!$D$4:$G$111,4,FALSE)</f>
        <v>Jam dinding 1</v>
      </c>
      <c r="H378" s="3" t="s">
        <v>322</v>
      </c>
      <c r="I378" s="14" t="s">
        <v>40</v>
      </c>
      <c r="J378" s="20" t="s">
        <v>982</v>
      </c>
      <c r="K378" s="3" t="s">
        <v>69</v>
      </c>
      <c r="L378" s="3">
        <v>2021</v>
      </c>
      <c r="M378" s="5"/>
      <c r="N378" s="64">
        <f>VLOOKUP(H378,'KODE BARANG 001'!$D$3:$L$115,8,0)</f>
        <v>30000</v>
      </c>
      <c r="O378" s="3" t="s">
        <v>214</v>
      </c>
      <c r="P378" s="14" t="str">
        <f t="shared" si="5"/>
        <v>JM01/GA /PK/BTI /2021-004</v>
      </c>
      <c r="Q378" s="3"/>
    </row>
    <row r="379" spans="2:17" x14ac:dyDescent="0.25">
      <c r="B379" s="14" t="s">
        <v>694</v>
      </c>
      <c r="C379" s="4" t="str">
        <f>VLOOKUP(H379,'KODE BARANG 001'!$D$4:$H$111,5,FALSE)</f>
        <v xml:space="preserve">PERLENGKAPAN </v>
      </c>
      <c r="D379" s="3" t="str">
        <f>VLOOKUP(C379,'KODE BARANG 001'!$H$4:$I$115,2,0)</f>
        <v>PK</v>
      </c>
      <c r="E379" s="3" t="str">
        <f>IFERROR(VLOOKUP('ALL '!H379,'KODE BARANG 001'!$D$3:$F$111,3,FALSE),"")</f>
        <v xml:space="preserve">BOX </v>
      </c>
      <c r="F379" s="4" t="str">
        <f>VLOOKUP(H379,'KODE BARANG 001'!$D$3:E485,2,FALSE)</f>
        <v>TEMPAT SAMPAH 1</v>
      </c>
      <c r="G379" s="4" t="str">
        <f>VLOOKUP(H379,'KODE BARANG 001'!$D$4:$G$111,4,FALSE)</f>
        <v>Krisbow Tong Sampah Injak 12 Liter Stainless Steel Dust Bin</v>
      </c>
      <c r="H379" s="3" t="s">
        <v>319</v>
      </c>
      <c r="I379" s="14" t="s">
        <v>44</v>
      </c>
      <c r="J379" s="20" t="s">
        <v>982</v>
      </c>
      <c r="K379" s="3" t="s">
        <v>69</v>
      </c>
      <c r="L379" s="3">
        <v>2021</v>
      </c>
      <c r="M379" s="5"/>
      <c r="N379" s="64">
        <f>VLOOKUP(H379,'KODE BARANG 001'!$D$3:$L$115,8,0)</f>
        <v>250000</v>
      </c>
      <c r="O379" s="3" t="s">
        <v>214</v>
      </c>
      <c r="P379" s="14" t="str">
        <f t="shared" si="5"/>
        <v>BX03/GA /PK/BTI /2021-008</v>
      </c>
      <c r="Q379" s="3"/>
    </row>
    <row r="380" spans="2:17" x14ac:dyDescent="0.25">
      <c r="B380" s="14" t="s">
        <v>695</v>
      </c>
      <c r="C380" s="4" t="str">
        <f>VLOOKUP(H380,'KODE BARANG 001'!$D$4:$H$111,5,FALSE)</f>
        <v xml:space="preserve">PERALATAN </v>
      </c>
      <c r="D380" s="3" t="str">
        <f>VLOOKUP(C380,'KODE BARANG 001'!$H$4:$I$115,2,0)</f>
        <v>PL</v>
      </c>
      <c r="E380" s="3" t="str">
        <f>IFERROR(VLOOKUP('ALL '!H380,'KODE BARANG 001'!$D$3:$F$111,3,FALSE),"")</f>
        <v xml:space="preserve">AC </v>
      </c>
      <c r="F380" s="4" t="str">
        <f>VLOOKUP(H380,'KODE BARANG 001'!$D$3:E486,2,FALSE)</f>
        <v xml:space="preserve">AC 2 PK </v>
      </c>
      <c r="G380" s="4" t="str">
        <f>VLOOKUP(H380,'KODE BARANG 001'!$D$4:$G$111,4,FALSE)</f>
        <v xml:space="preserve">Air Conditioner Daikin </v>
      </c>
      <c r="H380" s="3" t="s">
        <v>312</v>
      </c>
      <c r="I380" s="14" t="s">
        <v>51</v>
      </c>
      <c r="J380" s="20" t="s">
        <v>982</v>
      </c>
      <c r="K380" s="3" t="s">
        <v>69</v>
      </c>
      <c r="L380" s="3">
        <v>2021</v>
      </c>
      <c r="M380" s="5"/>
      <c r="N380" s="64">
        <f>VLOOKUP(H380,'KODE BARANG 001'!$D$3:$L$115,8,0)</f>
        <v>9200000</v>
      </c>
      <c r="O380" s="3" t="s">
        <v>214</v>
      </c>
      <c r="P380" s="14" t="str">
        <f t="shared" si="5"/>
        <v>AC02/GA /PL/BTI /2021-015</v>
      </c>
      <c r="Q380" s="3"/>
    </row>
    <row r="381" spans="2:17" x14ac:dyDescent="0.25">
      <c r="B381" s="14" t="s">
        <v>696</v>
      </c>
      <c r="C381" s="4" t="str">
        <f>VLOOKUP(H381,'KODE BARANG 001'!$D$4:$H$111,5,FALSE)</f>
        <v xml:space="preserve">PERALATAN </v>
      </c>
      <c r="D381" s="3" t="str">
        <f>VLOOKUP(C381,'KODE BARANG 001'!$H$4:$I$115,2,0)</f>
        <v>PL</v>
      </c>
      <c r="E381" s="3" t="str">
        <f>IFERROR(VLOOKUP('ALL '!H381,'KODE BARANG 001'!$D$3:$F$111,3,FALSE),"")</f>
        <v xml:space="preserve">AC </v>
      </c>
      <c r="F381" s="4" t="str">
        <f>VLOOKUP(H381,'KODE BARANG 001'!$D$3:E487,2,FALSE)</f>
        <v xml:space="preserve">AC 2 PK </v>
      </c>
      <c r="G381" s="4" t="str">
        <f>VLOOKUP(H381,'KODE BARANG 001'!$D$4:$G$111,4,FALSE)</f>
        <v xml:space="preserve">Air Conditioner Daikin </v>
      </c>
      <c r="H381" s="3" t="s">
        <v>312</v>
      </c>
      <c r="I381" s="14" t="s">
        <v>52</v>
      </c>
      <c r="J381" s="20" t="s">
        <v>982</v>
      </c>
      <c r="K381" s="3" t="s">
        <v>69</v>
      </c>
      <c r="L381" s="3">
        <v>2021</v>
      </c>
      <c r="M381" s="5"/>
      <c r="N381" s="64">
        <f>VLOOKUP(H381,'KODE BARANG 001'!$D$3:$L$115,8,0)</f>
        <v>9200000</v>
      </c>
      <c r="O381" s="3" t="s">
        <v>214</v>
      </c>
      <c r="P381" s="14" t="str">
        <f t="shared" si="5"/>
        <v>AC02/GA /PL/BTI /2021-016</v>
      </c>
      <c r="Q381" s="3"/>
    </row>
    <row r="382" spans="2:17" x14ac:dyDescent="0.25">
      <c r="B382" s="14" t="s">
        <v>697</v>
      </c>
      <c r="C382" s="4" t="str">
        <f>VLOOKUP(H382,'KODE BARANG 001'!$D$4:$H$111,5,FALSE)</f>
        <v xml:space="preserve">PERALATAN </v>
      </c>
      <c r="D382" s="3" t="str">
        <f>VLOOKUP(C382,'KODE BARANG 001'!$H$4:$I$115,2,0)</f>
        <v>PL</v>
      </c>
      <c r="E382" s="3" t="str">
        <f>IFERROR(VLOOKUP('ALL '!H382,'KODE BARANG 001'!$D$3:$F$111,3,FALSE),"")</f>
        <v xml:space="preserve">AC </v>
      </c>
      <c r="F382" s="4" t="str">
        <f>VLOOKUP(H382,'KODE BARANG 001'!$D$3:E488,2,FALSE)</f>
        <v xml:space="preserve">AC 2 PK </v>
      </c>
      <c r="G382" s="4" t="str">
        <f>VLOOKUP(H382,'KODE BARANG 001'!$D$4:$G$111,4,FALSE)</f>
        <v xml:space="preserve">Air Conditioner Daikin </v>
      </c>
      <c r="H382" s="3" t="s">
        <v>312</v>
      </c>
      <c r="I382" s="14" t="s">
        <v>53</v>
      </c>
      <c r="J382" s="20" t="s">
        <v>982</v>
      </c>
      <c r="K382" s="3" t="s">
        <v>69</v>
      </c>
      <c r="L382" s="3">
        <v>2021</v>
      </c>
      <c r="M382" s="5"/>
      <c r="N382" s="64">
        <f>VLOOKUP(H382,'KODE BARANG 001'!$D$3:$L$115,8,0)</f>
        <v>9200000</v>
      </c>
      <c r="O382" s="3" t="s">
        <v>214</v>
      </c>
      <c r="P382" s="14" t="str">
        <f t="shared" si="5"/>
        <v>AC02/GA /PL/BTI /2021-017</v>
      </c>
      <c r="Q382" s="3"/>
    </row>
    <row r="383" spans="2:17" x14ac:dyDescent="0.25">
      <c r="B383" s="14" t="s">
        <v>698</v>
      </c>
      <c r="C383" s="35" t="str">
        <f>VLOOKUP(H383,'KODE BARANG 001'!$D$4:$H$111,5,FALSE)</f>
        <v xml:space="preserve">PERALATAN </v>
      </c>
      <c r="D383" s="3" t="str">
        <f>VLOOKUP(C383,'KODE BARANG 001'!$H$4:$I$115,2,0)</f>
        <v>PL</v>
      </c>
      <c r="E383" s="36" t="str">
        <f>IFERROR(VLOOKUP('ALL '!H383,'KODE BARANG 001'!$D$3:$F$111,3,FALSE),"")</f>
        <v xml:space="preserve">KURSI </v>
      </c>
      <c r="F383" s="35" t="str">
        <f>VLOOKUP(H383,'KODE BARANG 001'!$D$3:E487,2,FALSE)</f>
        <v xml:space="preserve">KURSI STAFF </v>
      </c>
      <c r="G383" s="35" t="str">
        <f>VLOOKUP(H383,'KODE BARANG 001'!$D$4:$G$111,4,FALSE)</f>
        <v>Donati Office Chair DO-126 Series Fabric 24</v>
      </c>
      <c r="H383" s="36" t="s">
        <v>325</v>
      </c>
      <c r="I383" s="37" t="s">
        <v>54</v>
      </c>
      <c r="J383" s="38" t="s">
        <v>983</v>
      </c>
      <c r="K383" s="3" t="s">
        <v>69</v>
      </c>
      <c r="L383" s="3">
        <v>2021</v>
      </c>
      <c r="M383" s="39"/>
      <c r="N383" s="64">
        <f>VLOOKUP(H383,'KODE BARANG 001'!$D$3:$L$115,8,0)</f>
        <v>650000</v>
      </c>
      <c r="O383" s="36" t="s">
        <v>214</v>
      </c>
      <c r="P383" s="14" t="str">
        <f t="shared" si="5"/>
        <v>KR01/GA /PL/BTI /2021-018</v>
      </c>
      <c r="Q383" s="36"/>
    </row>
    <row r="384" spans="2:17" x14ac:dyDescent="0.25">
      <c r="B384" s="14" t="s">
        <v>699</v>
      </c>
      <c r="C384" s="4" t="str">
        <f>VLOOKUP(H384,'KODE BARANG 001'!$D$4:$H$111,5,FALSE)</f>
        <v xml:space="preserve">PERALATAN </v>
      </c>
      <c r="D384" s="3" t="str">
        <f>VLOOKUP(C384,'KODE BARANG 001'!$H$4:$I$115,2,0)</f>
        <v>PL</v>
      </c>
      <c r="E384" s="3" t="str">
        <f>IFERROR(VLOOKUP('ALL '!H384,'KODE BARANG 001'!$D$3:$F$111,3,FALSE),"")</f>
        <v xml:space="preserve">KURSI </v>
      </c>
      <c r="F384" s="4" t="str">
        <f>VLOOKUP(H384,'KODE BARANG 001'!$D$3:E488,2,FALSE)</f>
        <v xml:space="preserve">KURSI STAFF </v>
      </c>
      <c r="G384" s="4" t="str">
        <f>VLOOKUP(H384,'KODE BARANG 001'!$D$4:$G$111,4,FALSE)</f>
        <v>Donati Office Chair DO-126 Series Fabric 24</v>
      </c>
      <c r="H384" s="3" t="s">
        <v>325</v>
      </c>
      <c r="I384" s="14" t="s">
        <v>55</v>
      </c>
      <c r="J384" s="38" t="s">
        <v>983</v>
      </c>
      <c r="K384" s="3" t="s">
        <v>69</v>
      </c>
      <c r="L384" s="3">
        <v>2021</v>
      </c>
      <c r="M384" s="5"/>
      <c r="N384" s="64">
        <f>VLOOKUP(H384,'KODE BARANG 001'!$D$3:$L$115,8,0)</f>
        <v>650000</v>
      </c>
      <c r="O384" s="3" t="s">
        <v>214</v>
      </c>
      <c r="P384" s="14" t="str">
        <f t="shared" si="5"/>
        <v>KR01/GA /PL/BTI /2021-019</v>
      </c>
      <c r="Q384" s="3"/>
    </row>
    <row r="385" spans="2:17" x14ac:dyDescent="0.25">
      <c r="B385" s="14" t="s">
        <v>700</v>
      </c>
      <c r="C385" s="4" t="str">
        <f>VLOOKUP(H385,'KODE BARANG 001'!$D$4:$H$111,5,FALSE)</f>
        <v xml:space="preserve">PERALATAN </v>
      </c>
      <c r="D385" s="3" t="str">
        <f>VLOOKUP(C385,'KODE BARANG 001'!$H$4:$I$115,2,0)</f>
        <v>PL</v>
      </c>
      <c r="E385" s="3" t="str">
        <f>IFERROR(VLOOKUP('ALL '!H385,'KODE BARANG 001'!$D$3:$F$111,3,FALSE),"")</f>
        <v xml:space="preserve">KURSI </v>
      </c>
      <c r="F385" s="4" t="str">
        <f>VLOOKUP(H385,'KODE BARANG 001'!$D$3:E489,2,FALSE)</f>
        <v xml:space="preserve">KURSI STAFF </v>
      </c>
      <c r="G385" s="4" t="str">
        <f>VLOOKUP(H385,'KODE BARANG 001'!$D$4:$G$111,4,FALSE)</f>
        <v>Donati Kursi Kantor DO-591 G BLACK</v>
      </c>
      <c r="H385" s="3" t="s">
        <v>330</v>
      </c>
      <c r="I385" s="14" t="s">
        <v>53</v>
      </c>
      <c r="J385" s="38" t="s">
        <v>983</v>
      </c>
      <c r="K385" s="3" t="s">
        <v>69</v>
      </c>
      <c r="L385" s="3">
        <v>2021</v>
      </c>
      <c r="M385" s="5"/>
      <c r="N385" s="64">
        <f>VLOOKUP(H385,'KODE BARANG 001'!$D$3:$L$115,8,0)</f>
        <v>700000</v>
      </c>
      <c r="O385" s="3" t="s">
        <v>214</v>
      </c>
      <c r="P385" s="14" t="str">
        <f t="shared" si="5"/>
        <v>KR06/GA /PL/BTI /2021-017</v>
      </c>
      <c r="Q385" s="3"/>
    </row>
    <row r="386" spans="2:17" x14ac:dyDescent="0.25">
      <c r="B386" s="14" t="s">
        <v>701</v>
      </c>
      <c r="C386" s="4" t="str">
        <f>VLOOKUP(H386,'KODE BARANG 001'!$D$4:$H$111,5,FALSE)</f>
        <v xml:space="preserve">PERALATAN </v>
      </c>
      <c r="D386" s="3" t="str">
        <f>VLOOKUP(C386,'KODE BARANG 001'!$H$4:$I$115,2,0)</f>
        <v>PL</v>
      </c>
      <c r="E386" s="3" t="str">
        <f>IFERROR(VLOOKUP('ALL '!H386,'KODE BARANG 001'!$D$3:$F$111,3,FALSE),"")</f>
        <v>MEJA</v>
      </c>
      <c r="F386" s="4" t="str">
        <f>VLOOKUP(H386,'KODE BARANG 001'!$D$3:E490,2,FALSE)</f>
        <v>MEJA STAFF 1</v>
      </c>
      <c r="G386" s="4" t="str">
        <f>VLOOKUP(H386,'KODE BARANG 001'!$D$4:$G$111,4,FALSE)</f>
        <v>Donati Winch desk 120 x 60 cm Beech+ Alu</v>
      </c>
      <c r="H386" s="3" t="s">
        <v>350</v>
      </c>
      <c r="I386" s="14" t="s">
        <v>71</v>
      </c>
      <c r="J386" s="38" t="s">
        <v>983</v>
      </c>
      <c r="K386" s="3" t="s">
        <v>69</v>
      </c>
      <c r="L386" s="3">
        <v>2021</v>
      </c>
      <c r="M386" s="5"/>
      <c r="N386" s="64">
        <f>VLOOKUP(H386,'KODE BARANG 001'!$D$3:$L$115,8,0)</f>
        <v>1500000</v>
      </c>
      <c r="O386" s="3" t="s">
        <v>214</v>
      </c>
      <c r="P386" s="14" t="str">
        <f t="shared" si="5"/>
        <v>MJ01/GA /PL/BTI /2021-027</v>
      </c>
      <c r="Q386" s="3"/>
    </row>
    <row r="387" spans="2:17" x14ac:dyDescent="0.25">
      <c r="B387" s="14" t="s">
        <v>702</v>
      </c>
      <c r="C387" s="4" t="str">
        <f>VLOOKUP(H387,'KODE BARANG 001'!$D$4:$H$111,5,FALSE)</f>
        <v xml:space="preserve">PERALATAN </v>
      </c>
      <c r="D387" s="3" t="str">
        <f>VLOOKUP(C387,'KODE BARANG 001'!$H$4:$I$115,2,0)</f>
        <v>PL</v>
      </c>
      <c r="E387" s="3" t="str">
        <f>IFERROR(VLOOKUP('ALL '!H387,'KODE BARANG 001'!$D$3:$F$111,3,FALSE),"")</f>
        <v>MEJA</v>
      </c>
      <c r="F387" s="4" t="str">
        <f>VLOOKUP(H387,'KODE BARANG 001'!$D$3:E491,2,FALSE)</f>
        <v>MEJA STAFF 1</v>
      </c>
      <c r="G387" s="4" t="str">
        <f>VLOOKUP(H387,'KODE BARANG 001'!$D$4:$G$111,4,FALSE)</f>
        <v>Donati Winch desk 120 x 60 cm Beech+ Alu</v>
      </c>
      <c r="H387" s="3" t="s">
        <v>350</v>
      </c>
      <c r="I387" s="14" t="s">
        <v>72</v>
      </c>
      <c r="J387" s="38" t="s">
        <v>983</v>
      </c>
      <c r="K387" s="3" t="s">
        <v>69</v>
      </c>
      <c r="L387" s="3">
        <v>2021</v>
      </c>
      <c r="M387" s="5"/>
      <c r="N387" s="64">
        <f>VLOOKUP(H387,'KODE BARANG 001'!$D$3:$L$115,8,0)</f>
        <v>1500000</v>
      </c>
      <c r="O387" s="3" t="s">
        <v>214</v>
      </c>
      <c r="P387" s="14" t="str">
        <f t="shared" si="5"/>
        <v>MJ01/GA /PL/BTI /2021-028</v>
      </c>
      <c r="Q387" s="3"/>
    </row>
    <row r="388" spans="2:17" x14ac:dyDescent="0.25">
      <c r="B388" s="14" t="s">
        <v>703</v>
      </c>
      <c r="C388" s="4" t="str">
        <f>VLOOKUP(H388,'KODE BARANG 001'!$D$4:$H$111,5,FALSE)</f>
        <v xml:space="preserve">PERALATAN </v>
      </c>
      <c r="D388" s="3" t="str">
        <f>VLOOKUP(C388,'KODE BARANG 001'!$H$4:$I$115,2,0)</f>
        <v>PL</v>
      </c>
      <c r="E388" s="3" t="str">
        <f>IFERROR(VLOOKUP('ALL '!H388,'KODE BARANG 001'!$D$3:$F$111,3,FALSE),"")</f>
        <v>MEJA</v>
      </c>
      <c r="F388" s="4" t="str">
        <f>VLOOKUP(H388,'KODE BARANG 001'!$D$3:E492,2,FALSE)</f>
        <v>MEJA STAFF 1</v>
      </c>
      <c r="G388" s="4" t="str">
        <f>VLOOKUP(H388,'KODE BARANG 001'!$D$4:$G$111,4,FALSE)</f>
        <v>Donati Winch desk 120 x 60 cm Beech+ Alu</v>
      </c>
      <c r="H388" s="3" t="s">
        <v>350</v>
      </c>
      <c r="I388" s="14" t="s">
        <v>73</v>
      </c>
      <c r="J388" s="38" t="s">
        <v>983</v>
      </c>
      <c r="K388" s="3" t="s">
        <v>69</v>
      </c>
      <c r="L388" s="3">
        <v>2021</v>
      </c>
      <c r="M388" s="5"/>
      <c r="N388" s="64">
        <f>VLOOKUP(H388,'KODE BARANG 001'!$D$3:$L$115,8,0)</f>
        <v>1500000</v>
      </c>
      <c r="O388" s="3" t="s">
        <v>214</v>
      </c>
      <c r="P388" s="14" t="str">
        <f t="shared" si="5"/>
        <v>MJ01/GA /PL/BTI /2021-029</v>
      </c>
      <c r="Q388" s="3"/>
    </row>
    <row r="389" spans="2:17" x14ac:dyDescent="0.25">
      <c r="B389" s="14" t="s">
        <v>704</v>
      </c>
      <c r="C389" s="4" t="str">
        <f>VLOOKUP(H389,'KODE BARANG 001'!$D$4:$H$111,5,FALSE)</f>
        <v xml:space="preserve">PERALATAN </v>
      </c>
      <c r="D389" s="3" t="str">
        <f>VLOOKUP(C389,'KODE BARANG 001'!$H$4:$I$115,2,0)</f>
        <v>PL</v>
      </c>
      <c r="E389" s="3" t="str">
        <f>IFERROR(VLOOKUP('ALL '!H389,'KODE BARANG 001'!$D$3:$F$111,3,FALSE),"")</f>
        <v xml:space="preserve">LEMARI </v>
      </c>
      <c r="F389" s="4" t="str">
        <f>VLOOKUP(H389,'KODE BARANG 001'!$D$3:E493,2,FALSE)</f>
        <v xml:space="preserve">LACI DORONG </v>
      </c>
      <c r="G389" s="4" t="str">
        <f>VLOOKUP(H389,'KODE BARANG 001'!$D$4:$G$111,4,FALSE)</f>
        <v>Meja 3 laci dorong Lunar LMD 03</v>
      </c>
      <c r="H389" s="3" t="s">
        <v>341</v>
      </c>
      <c r="I389" s="14" t="s">
        <v>50</v>
      </c>
      <c r="J389" s="38" t="s">
        <v>983</v>
      </c>
      <c r="K389" s="3" t="s">
        <v>69</v>
      </c>
      <c r="L389" s="3">
        <v>2021</v>
      </c>
      <c r="M389" s="5"/>
      <c r="N389" s="64">
        <f>VLOOKUP(H389,'KODE BARANG 001'!$D$3:$L$115,8,0)</f>
        <v>650000</v>
      </c>
      <c r="O389" s="3" t="s">
        <v>214</v>
      </c>
      <c r="P389" s="14" t="str">
        <f t="shared" si="5"/>
        <v>LM01/GA /PL/BTI /2021-014</v>
      </c>
      <c r="Q389" s="3"/>
    </row>
    <row r="390" spans="2:17" x14ac:dyDescent="0.25">
      <c r="B390" s="14" t="s">
        <v>705</v>
      </c>
      <c r="C390" s="4" t="str">
        <f>VLOOKUP(H390,'KODE BARANG 001'!$D$4:$H$111,5,FALSE)</f>
        <v xml:space="preserve">PERALATAN </v>
      </c>
      <c r="D390" s="3" t="str">
        <f>VLOOKUP(C390,'KODE BARANG 001'!$H$4:$I$115,2,0)</f>
        <v>PL</v>
      </c>
      <c r="E390" s="3" t="str">
        <f>IFERROR(VLOOKUP('ALL '!H390,'KODE BARANG 001'!$D$3:$F$111,3,FALSE),"")</f>
        <v xml:space="preserve">LEMARI </v>
      </c>
      <c r="F390" s="4" t="str">
        <f>VLOOKUP(H390,'KODE BARANG 001'!$D$3:E494,2,FALSE)</f>
        <v xml:space="preserve">LACI DORONG </v>
      </c>
      <c r="G390" s="4" t="str">
        <f>VLOOKUP(H390,'KODE BARANG 001'!$D$4:$G$111,4,FALSE)</f>
        <v>Meja 3 laci dorong Lunar LMD 03</v>
      </c>
      <c r="H390" s="3" t="s">
        <v>341</v>
      </c>
      <c r="I390" s="14" t="s">
        <v>51</v>
      </c>
      <c r="J390" s="38" t="s">
        <v>983</v>
      </c>
      <c r="K390" s="3" t="s">
        <v>69</v>
      </c>
      <c r="L390" s="3">
        <v>2021</v>
      </c>
      <c r="M390" s="5"/>
      <c r="N390" s="64">
        <f>VLOOKUP(H390,'KODE BARANG 001'!$D$3:$L$115,8,0)</f>
        <v>650000</v>
      </c>
      <c r="O390" s="3" t="s">
        <v>214</v>
      </c>
      <c r="P390" s="14" t="str">
        <f t="shared" ref="P390:P453" si="6">CONCATENATE(H390,$S$6,$K$6,$S$6,D390,$S$6,$S$7,$S$6,L390,$S$8,I390)</f>
        <v>LM01/GA /PL/BTI /2021-015</v>
      </c>
      <c r="Q390" s="3"/>
    </row>
    <row r="391" spans="2:17" x14ac:dyDescent="0.25">
      <c r="B391" s="14" t="s">
        <v>706</v>
      </c>
      <c r="C391" s="4" t="str">
        <f>VLOOKUP(H391,'KODE BARANG 001'!$D$4:$H$111,5,FALSE)</f>
        <v xml:space="preserve">PERALATAN </v>
      </c>
      <c r="D391" s="3" t="str">
        <f>VLOOKUP(C391,'KODE BARANG 001'!$H$4:$I$115,2,0)</f>
        <v>PL</v>
      </c>
      <c r="E391" s="3" t="str">
        <f>IFERROR(VLOOKUP('ALL '!H391,'KODE BARANG 001'!$D$3:$F$111,3,FALSE),"")</f>
        <v xml:space="preserve">LEMARI </v>
      </c>
      <c r="F391" s="4" t="str">
        <f>VLOOKUP(H391,'KODE BARANG 001'!$D$3:E495,2,FALSE)</f>
        <v xml:space="preserve">LACI DORONG </v>
      </c>
      <c r="G391" s="4" t="str">
        <f>VLOOKUP(H391,'KODE BARANG 001'!$D$4:$G$111,4,FALSE)</f>
        <v>Meja 3 laci dorong Lunar LMD 03</v>
      </c>
      <c r="H391" s="3" t="s">
        <v>341</v>
      </c>
      <c r="I391" s="14" t="s">
        <v>52</v>
      </c>
      <c r="J391" s="38" t="s">
        <v>983</v>
      </c>
      <c r="K391" s="3" t="s">
        <v>69</v>
      </c>
      <c r="L391" s="3">
        <v>2021</v>
      </c>
      <c r="M391" s="5"/>
      <c r="N391" s="64">
        <f>VLOOKUP(H391,'KODE BARANG 001'!$D$3:$L$115,8,0)</f>
        <v>650000</v>
      </c>
      <c r="O391" s="3" t="s">
        <v>214</v>
      </c>
      <c r="P391" s="14" t="str">
        <f t="shared" si="6"/>
        <v>LM01/GA /PL/BTI /2021-016</v>
      </c>
      <c r="Q391" s="3"/>
    </row>
    <row r="392" spans="2:17" x14ac:dyDescent="0.25">
      <c r="B392" s="14" t="s">
        <v>707</v>
      </c>
      <c r="C392" s="4" t="str">
        <f>VLOOKUP(H392,'KODE BARANG 001'!$D$4:$H$111,5,FALSE)</f>
        <v xml:space="preserve">PERALATAN </v>
      </c>
      <c r="D392" s="3" t="str">
        <f>VLOOKUP(C392,'KODE BARANG 001'!$H$4:$I$115,2,0)</f>
        <v>PL</v>
      </c>
      <c r="E392" s="3" t="str">
        <f>IFERROR(VLOOKUP('ALL '!H392,'KODE BARANG 001'!$D$3:$F$111,3,FALSE),"")</f>
        <v xml:space="preserve">LEMARI </v>
      </c>
      <c r="F392" s="4" t="str">
        <f>VLOOKUP(H392,'KODE BARANG 001'!$D$3:E496,2,FALSE)</f>
        <v xml:space="preserve">LACI DORONG </v>
      </c>
      <c r="G392" s="4" t="str">
        <f>VLOOKUP(H392,'KODE BARANG 001'!$D$4:$G$111,4,FALSE)</f>
        <v>Meja 3 laci dorong Lunar LMD 03</v>
      </c>
      <c r="H392" s="3" t="s">
        <v>341</v>
      </c>
      <c r="I392" s="14" t="s">
        <v>53</v>
      </c>
      <c r="J392" s="38" t="s">
        <v>983</v>
      </c>
      <c r="K392" s="3" t="s">
        <v>69</v>
      </c>
      <c r="L392" s="3">
        <v>2021</v>
      </c>
      <c r="M392" s="5"/>
      <c r="N392" s="64">
        <f>VLOOKUP(H392,'KODE BARANG 001'!$D$3:$L$115,8,0)</f>
        <v>650000</v>
      </c>
      <c r="O392" s="3" t="s">
        <v>214</v>
      </c>
      <c r="P392" s="14" t="str">
        <f t="shared" si="6"/>
        <v>LM01/GA /PL/BTI /2021-017</v>
      </c>
      <c r="Q392" s="3"/>
    </row>
    <row r="393" spans="2:17" x14ac:dyDescent="0.25">
      <c r="B393" s="14" t="s">
        <v>708</v>
      </c>
      <c r="C393" s="4" t="str">
        <f>VLOOKUP(H393,'KODE BARANG 001'!$D$4:$H$111,5,FALSE)</f>
        <v xml:space="preserve">PERALATAN </v>
      </c>
      <c r="D393" s="3" t="str">
        <f>VLOOKUP(C393,'KODE BARANG 001'!$H$4:$I$115,2,0)</f>
        <v>PL</v>
      </c>
      <c r="E393" s="3" t="str">
        <f>IFERROR(VLOOKUP('ALL '!H393,'KODE BARANG 001'!$D$3:$F$111,3,FALSE),"")</f>
        <v xml:space="preserve">LEMARI </v>
      </c>
      <c r="F393" s="4" t="str">
        <f>VLOOKUP(H393,'KODE BARANG 001'!$D$3:E497,2,FALSE)</f>
        <v>LEMARI FILE 1</v>
      </c>
      <c r="G393" s="4" t="str">
        <f>VLOOKUP(H393,'KODE BARANG 001'!$D$4:$G$111,4,FALSE)</f>
        <v>Donati Lemari Arsip Charlotte D O C. 43 L Uk 80x40x86cm MAPLE</v>
      </c>
      <c r="H393" s="3" t="s">
        <v>302</v>
      </c>
      <c r="I393" s="14" t="s">
        <v>57</v>
      </c>
      <c r="J393" s="38" t="s">
        <v>983</v>
      </c>
      <c r="K393" s="3" t="s">
        <v>69</v>
      </c>
      <c r="L393" s="3">
        <v>2021</v>
      </c>
      <c r="M393" s="5"/>
      <c r="N393" s="64">
        <f>VLOOKUP(H393,'KODE BARANG 001'!$D$3:$L$115,8,0)</f>
        <v>2750000</v>
      </c>
      <c r="O393" s="3" t="s">
        <v>214</v>
      </c>
      <c r="P393" s="14" t="str">
        <f t="shared" si="6"/>
        <v>LM10/GA /PL/BTI /2021-021</v>
      </c>
      <c r="Q393" s="3"/>
    </row>
    <row r="394" spans="2:17" x14ac:dyDescent="0.25">
      <c r="B394" s="14" t="s">
        <v>709</v>
      </c>
      <c r="C394" s="4" t="str">
        <f>VLOOKUP(H394,'KODE BARANG 001'!$D$4:$H$111,5,FALSE)</f>
        <v xml:space="preserve">PERALATAN </v>
      </c>
      <c r="D394" s="3" t="str">
        <f>VLOOKUP(C394,'KODE BARANG 001'!$H$4:$I$115,2,0)</f>
        <v>PL</v>
      </c>
      <c r="E394" s="3" t="str">
        <f>IFERROR(VLOOKUP('ALL '!H394,'KODE BARANG 001'!$D$3:$F$111,3,FALSE),"")</f>
        <v xml:space="preserve">KURSI </v>
      </c>
      <c r="F394" s="4" t="str">
        <f>VLOOKUP(H394,'KODE BARANG 001'!$D$3:E498,2,FALSE)</f>
        <v xml:space="preserve">KURSI STAFF </v>
      </c>
      <c r="G394" s="4" t="str">
        <f>VLOOKUP(H394,'KODE BARANG 001'!$D$4:$G$111,4,FALSE)</f>
        <v>Donati Office Chair DO-126 Series Fabric 24</v>
      </c>
      <c r="H394" s="3" t="s">
        <v>325</v>
      </c>
      <c r="I394" s="14" t="s">
        <v>56</v>
      </c>
      <c r="J394" s="20" t="s">
        <v>984</v>
      </c>
      <c r="K394" s="3" t="s">
        <v>69</v>
      </c>
      <c r="L394" s="3">
        <v>2019</v>
      </c>
      <c r="M394" s="5"/>
      <c r="N394" s="64">
        <f>VLOOKUP(H394,'KODE BARANG 001'!$D$3:$L$115,8,0)</f>
        <v>650000</v>
      </c>
      <c r="O394" s="3" t="s">
        <v>214</v>
      </c>
      <c r="P394" s="14" t="str">
        <f t="shared" si="6"/>
        <v>KR01/GA /PL/BTI /2019-020</v>
      </c>
      <c r="Q394" s="3"/>
    </row>
    <row r="395" spans="2:17" x14ac:dyDescent="0.25">
      <c r="B395" s="14" t="s">
        <v>710</v>
      </c>
      <c r="C395" s="4" t="str">
        <f>VLOOKUP(H395,'KODE BARANG 001'!$D$4:$H$111,5,FALSE)</f>
        <v xml:space="preserve">PERALATAN </v>
      </c>
      <c r="D395" s="3" t="str">
        <f>VLOOKUP(C395,'KODE BARANG 001'!$H$4:$I$115,2,0)</f>
        <v>PL</v>
      </c>
      <c r="E395" s="3" t="str">
        <f>IFERROR(VLOOKUP('ALL '!H395,'KODE BARANG 001'!$D$3:$F$111,3,FALSE),"")</f>
        <v xml:space="preserve">KURSI </v>
      </c>
      <c r="F395" s="4" t="str">
        <f>VLOOKUP(H395,'KODE BARANG 001'!$D$3:E499,2,FALSE)</f>
        <v xml:space="preserve">KURSI STAFF </v>
      </c>
      <c r="G395" s="4" t="str">
        <f>VLOOKUP(H395,'KODE BARANG 001'!$D$4:$G$111,4,FALSE)</f>
        <v>Donati Office Chair DO-126 Series Fabric 24</v>
      </c>
      <c r="H395" s="3" t="s">
        <v>325</v>
      </c>
      <c r="I395" s="14" t="s">
        <v>57</v>
      </c>
      <c r="J395" s="20" t="s">
        <v>984</v>
      </c>
      <c r="K395" s="3" t="s">
        <v>69</v>
      </c>
      <c r="L395" s="3">
        <v>2019</v>
      </c>
      <c r="M395" s="5"/>
      <c r="N395" s="64">
        <f>VLOOKUP(H395,'KODE BARANG 001'!$D$3:$L$115,8,0)</f>
        <v>650000</v>
      </c>
      <c r="O395" s="3" t="s">
        <v>214</v>
      </c>
      <c r="P395" s="14" t="str">
        <f t="shared" si="6"/>
        <v>KR01/GA /PL/BTI /2019-021</v>
      </c>
      <c r="Q395" s="3"/>
    </row>
    <row r="396" spans="2:17" x14ac:dyDescent="0.25">
      <c r="B396" s="14" t="s">
        <v>711</v>
      </c>
      <c r="C396" s="4" t="str">
        <f>VLOOKUP(H396,'KODE BARANG 001'!$D$4:$H$111,5,FALSE)</f>
        <v xml:space="preserve">PERALATAN </v>
      </c>
      <c r="D396" s="3" t="str">
        <f>VLOOKUP(C396,'KODE BARANG 001'!$H$4:$I$115,2,0)</f>
        <v>PL</v>
      </c>
      <c r="E396" s="3" t="str">
        <f>IFERROR(VLOOKUP('ALL '!H396,'KODE BARANG 001'!$D$3:$F$111,3,FALSE),"")</f>
        <v xml:space="preserve">KURSI </v>
      </c>
      <c r="F396" s="4" t="str">
        <f>VLOOKUP(H396,'KODE BARANG 001'!$D$3:E500,2,FALSE)</f>
        <v xml:space="preserve">KURSI STAFF </v>
      </c>
      <c r="G396" s="4" t="str">
        <f>VLOOKUP(H396,'KODE BARANG 001'!$D$4:$G$111,4,FALSE)</f>
        <v>Donati Office Chair DO-126 Series Fabric 24</v>
      </c>
      <c r="H396" s="3" t="s">
        <v>325</v>
      </c>
      <c r="I396" s="14" t="s">
        <v>58</v>
      </c>
      <c r="J396" s="20" t="s">
        <v>984</v>
      </c>
      <c r="K396" s="3" t="s">
        <v>69</v>
      </c>
      <c r="L396" s="3">
        <v>2019</v>
      </c>
      <c r="M396" s="5"/>
      <c r="N396" s="64">
        <f>VLOOKUP(H396,'KODE BARANG 001'!$D$3:$L$115,8,0)</f>
        <v>650000</v>
      </c>
      <c r="O396" s="3" t="s">
        <v>214</v>
      </c>
      <c r="P396" s="14" t="str">
        <f t="shared" si="6"/>
        <v>KR01/GA /PL/BTI /2019-022</v>
      </c>
      <c r="Q396" s="3"/>
    </row>
    <row r="397" spans="2:17" x14ac:dyDescent="0.25">
      <c r="B397" s="14" t="s">
        <v>712</v>
      </c>
      <c r="C397" s="4" t="str">
        <f>VLOOKUP(H397,'KODE BARANG 001'!$D$4:$H$111,5,FALSE)</f>
        <v xml:space="preserve">PERALATAN </v>
      </c>
      <c r="D397" s="3" t="str">
        <f>VLOOKUP(C397,'KODE BARANG 001'!$H$4:$I$115,2,0)</f>
        <v>PL</v>
      </c>
      <c r="E397" s="3" t="str">
        <f>IFERROR(VLOOKUP('ALL '!H397,'KODE BARANG 001'!$D$3:$F$111,3,FALSE),"")</f>
        <v xml:space="preserve">KURSI </v>
      </c>
      <c r="F397" s="4" t="str">
        <f>VLOOKUP(H397,'KODE BARANG 001'!$D$3:E501,2,FALSE)</f>
        <v xml:space="preserve">KURSI STAFF </v>
      </c>
      <c r="G397" s="4" t="str">
        <f>VLOOKUP(H397,'KODE BARANG 001'!$D$4:$G$111,4,FALSE)</f>
        <v>Donati Office Chair DO-126 Series Fabric 24</v>
      </c>
      <c r="H397" s="3" t="s">
        <v>325</v>
      </c>
      <c r="I397" s="14" t="s">
        <v>59</v>
      </c>
      <c r="J397" s="20" t="s">
        <v>984</v>
      </c>
      <c r="K397" s="3" t="s">
        <v>69</v>
      </c>
      <c r="L397" s="3">
        <v>2019</v>
      </c>
      <c r="M397" s="5"/>
      <c r="N397" s="64">
        <f>VLOOKUP(H397,'KODE BARANG 001'!$D$3:$L$115,8,0)</f>
        <v>650000</v>
      </c>
      <c r="O397" s="3" t="s">
        <v>214</v>
      </c>
      <c r="P397" s="14" t="str">
        <f t="shared" si="6"/>
        <v>KR01/GA /PL/BTI /2019-023</v>
      </c>
      <c r="Q397" s="3"/>
    </row>
    <row r="398" spans="2:17" x14ac:dyDescent="0.25">
      <c r="B398" s="14" t="s">
        <v>713</v>
      </c>
      <c r="C398" s="4" t="str">
        <f>VLOOKUP(H398,'KODE BARANG 001'!$D$4:$H$111,5,FALSE)</f>
        <v xml:space="preserve">PERALATAN </v>
      </c>
      <c r="D398" s="3" t="str">
        <f>VLOOKUP(C398,'KODE BARANG 001'!$H$4:$I$115,2,0)</f>
        <v>PL</v>
      </c>
      <c r="E398" s="3" t="str">
        <f>IFERROR(VLOOKUP('ALL '!H398,'KODE BARANG 001'!$D$3:$F$111,3,FALSE),"")</f>
        <v>MEJA</v>
      </c>
      <c r="F398" s="4" t="str">
        <f>VLOOKUP(H398,'KODE BARANG 001'!$D$3:E502,2,FALSE)</f>
        <v>MEJA STAFF 1</v>
      </c>
      <c r="G398" s="4" t="str">
        <f>VLOOKUP(H398,'KODE BARANG 001'!$D$4:$G$111,4,FALSE)</f>
        <v>Donati Winch desk 120 x 60 cm Beech+ Alu</v>
      </c>
      <c r="H398" s="3" t="s">
        <v>350</v>
      </c>
      <c r="I398" s="14" t="s">
        <v>74</v>
      </c>
      <c r="J398" s="20" t="s">
        <v>984</v>
      </c>
      <c r="K398" s="3" t="s">
        <v>69</v>
      </c>
      <c r="L398" s="3">
        <v>2019</v>
      </c>
      <c r="M398" s="5"/>
      <c r="N398" s="64">
        <f>VLOOKUP(H398,'KODE BARANG 001'!$D$3:$L$115,8,0)</f>
        <v>1500000</v>
      </c>
      <c r="O398" s="3" t="s">
        <v>214</v>
      </c>
      <c r="P398" s="14" t="str">
        <f t="shared" si="6"/>
        <v>MJ01/GA /PL/BTI /2019-030</v>
      </c>
      <c r="Q398" s="3"/>
    </row>
    <row r="399" spans="2:17" x14ac:dyDescent="0.25">
      <c r="B399" s="14" t="s">
        <v>714</v>
      </c>
      <c r="C399" s="4" t="str">
        <f>VLOOKUP(H399,'KODE BARANG 001'!$D$4:$H$111,5,FALSE)</f>
        <v xml:space="preserve">PERALATAN </v>
      </c>
      <c r="D399" s="3" t="str">
        <f>VLOOKUP(C399,'KODE BARANG 001'!$H$4:$I$115,2,0)</f>
        <v>PL</v>
      </c>
      <c r="E399" s="3" t="str">
        <f>IFERROR(VLOOKUP('ALL '!H399,'KODE BARANG 001'!$D$3:$F$111,3,FALSE),"")</f>
        <v>MEJA</v>
      </c>
      <c r="F399" s="4" t="str">
        <f>VLOOKUP(H399,'KODE BARANG 001'!$D$3:E503,2,FALSE)</f>
        <v>MEJA STAFF 1</v>
      </c>
      <c r="G399" s="4" t="str">
        <f>VLOOKUP(H399,'KODE BARANG 001'!$D$4:$G$111,4,FALSE)</f>
        <v>Donati Winch desk 120 x 60 cm Beech+ Alu</v>
      </c>
      <c r="H399" s="3" t="s">
        <v>350</v>
      </c>
      <c r="I399" s="14" t="s">
        <v>75</v>
      </c>
      <c r="J399" s="20" t="s">
        <v>984</v>
      </c>
      <c r="K399" s="3" t="s">
        <v>69</v>
      </c>
      <c r="L399" s="3">
        <v>2019</v>
      </c>
      <c r="M399" s="5"/>
      <c r="N399" s="64">
        <f>VLOOKUP(H399,'KODE BARANG 001'!$D$3:$L$115,8,0)</f>
        <v>1500000</v>
      </c>
      <c r="O399" s="3" t="s">
        <v>214</v>
      </c>
      <c r="P399" s="14" t="str">
        <f t="shared" si="6"/>
        <v>MJ01/GA /PL/BTI /2019-031</v>
      </c>
      <c r="Q399" s="3"/>
    </row>
    <row r="400" spans="2:17" x14ac:dyDescent="0.25">
      <c r="B400" s="14" t="s">
        <v>715</v>
      </c>
      <c r="C400" s="4" t="str">
        <f>VLOOKUP(H400,'KODE BARANG 001'!$D$4:$H$111,5,FALSE)</f>
        <v xml:space="preserve">PERALATAN </v>
      </c>
      <c r="D400" s="3" t="str">
        <f>VLOOKUP(C400,'KODE BARANG 001'!$H$4:$I$115,2,0)</f>
        <v>PL</v>
      </c>
      <c r="E400" s="3" t="str">
        <f>IFERROR(VLOOKUP('ALL '!H400,'KODE BARANG 001'!$D$3:$F$111,3,FALSE),"")</f>
        <v>MEJA</v>
      </c>
      <c r="F400" s="4" t="str">
        <f>VLOOKUP(H400,'KODE BARANG 001'!$D$3:E504,2,FALSE)</f>
        <v>MEJA STAFF 1</v>
      </c>
      <c r="G400" s="4" t="str">
        <f>VLOOKUP(H400,'KODE BARANG 001'!$D$4:$G$111,4,FALSE)</f>
        <v>Donati Winch desk 120 x 60 cm Beech+ Alu</v>
      </c>
      <c r="H400" s="3" t="s">
        <v>350</v>
      </c>
      <c r="I400" s="14" t="s">
        <v>76</v>
      </c>
      <c r="J400" s="20" t="s">
        <v>984</v>
      </c>
      <c r="K400" s="3" t="s">
        <v>69</v>
      </c>
      <c r="L400" s="3">
        <v>2019</v>
      </c>
      <c r="M400" s="5"/>
      <c r="N400" s="64">
        <f>VLOOKUP(H400,'KODE BARANG 001'!$D$3:$L$115,8,0)</f>
        <v>1500000</v>
      </c>
      <c r="O400" s="3" t="s">
        <v>214</v>
      </c>
      <c r="P400" s="14" t="str">
        <f t="shared" si="6"/>
        <v>MJ01/GA /PL/BTI /2019-032</v>
      </c>
      <c r="Q400" s="3"/>
    </row>
    <row r="401" spans="2:17" x14ac:dyDescent="0.25">
      <c r="B401" s="14" t="s">
        <v>716</v>
      </c>
      <c r="C401" s="4" t="str">
        <f>VLOOKUP(H401,'KODE BARANG 001'!$D$4:$H$111,5,FALSE)</f>
        <v xml:space="preserve">PERALATAN </v>
      </c>
      <c r="D401" s="3" t="str">
        <f>VLOOKUP(C401,'KODE BARANG 001'!$H$4:$I$115,2,0)</f>
        <v>PL</v>
      </c>
      <c r="E401" s="3" t="str">
        <f>IFERROR(VLOOKUP('ALL '!H401,'KODE BARANG 001'!$D$3:$F$111,3,FALSE),"")</f>
        <v>MEJA</v>
      </c>
      <c r="F401" s="4" t="str">
        <f>VLOOKUP(H401,'KODE BARANG 001'!$D$3:E505,2,FALSE)</f>
        <v>MEJA STAFF 1</v>
      </c>
      <c r="G401" s="4" t="str">
        <f>VLOOKUP(H401,'KODE BARANG 001'!$D$4:$G$111,4,FALSE)</f>
        <v>Donati Winch desk 120 x 60 cm Beech+ Alu</v>
      </c>
      <c r="H401" s="3" t="s">
        <v>350</v>
      </c>
      <c r="I401" s="14" t="s">
        <v>77</v>
      </c>
      <c r="J401" s="20" t="s">
        <v>984</v>
      </c>
      <c r="K401" s="3" t="s">
        <v>69</v>
      </c>
      <c r="L401" s="3">
        <v>2019</v>
      </c>
      <c r="M401" s="5"/>
      <c r="N401" s="64">
        <f>VLOOKUP(H401,'KODE BARANG 001'!$D$3:$L$115,8,0)</f>
        <v>1500000</v>
      </c>
      <c r="O401" s="3" t="s">
        <v>214</v>
      </c>
      <c r="P401" s="14" t="str">
        <f t="shared" si="6"/>
        <v>MJ01/GA /PL/BTI /2019-033</v>
      </c>
      <c r="Q401" s="3"/>
    </row>
    <row r="402" spans="2:17" x14ac:dyDescent="0.25">
      <c r="B402" s="14" t="s">
        <v>717</v>
      </c>
      <c r="C402" s="4" t="str">
        <f>VLOOKUP(H402,'KODE BARANG 001'!$D$4:$H$111,5,FALSE)</f>
        <v xml:space="preserve">PERALATAN </v>
      </c>
      <c r="D402" s="3" t="str">
        <f>VLOOKUP(C402,'KODE BARANG 001'!$H$4:$I$115,2,0)</f>
        <v>PL</v>
      </c>
      <c r="E402" s="3" t="str">
        <f>IFERROR(VLOOKUP('ALL '!H402,'KODE BARANG 001'!$D$3:$F$111,3,FALSE),"")</f>
        <v>MEJA</v>
      </c>
      <c r="F402" s="4" t="str">
        <f>VLOOKUP(H402,'KODE BARANG 001'!$D$3:E506,2,FALSE)</f>
        <v>MEJA STAFF 1</v>
      </c>
      <c r="G402" s="4" t="str">
        <f>VLOOKUP(H402,'KODE BARANG 001'!$D$4:$G$111,4,FALSE)</f>
        <v>Donati Winch desk 120 x 60 cm Beech+ Alu</v>
      </c>
      <c r="H402" s="3" t="s">
        <v>350</v>
      </c>
      <c r="I402" s="14" t="s">
        <v>78</v>
      </c>
      <c r="J402" s="20" t="s">
        <v>984</v>
      </c>
      <c r="K402" s="3" t="s">
        <v>69</v>
      </c>
      <c r="L402" s="3">
        <v>2019</v>
      </c>
      <c r="M402" s="5"/>
      <c r="N402" s="64">
        <f>VLOOKUP(H402,'KODE BARANG 001'!$D$3:$L$115,8,0)</f>
        <v>1500000</v>
      </c>
      <c r="O402" s="3" t="s">
        <v>214</v>
      </c>
      <c r="P402" s="14" t="str">
        <f t="shared" si="6"/>
        <v>MJ01/GA /PL/BTI /2019-034</v>
      </c>
      <c r="Q402" s="3"/>
    </row>
    <row r="403" spans="2:17" x14ac:dyDescent="0.25">
      <c r="B403" s="14" t="s">
        <v>718</v>
      </c>
      <c r="C403" s="4" t="str">
        <f>VLOOKUP(H403,'KODE BARANG 001'!$D$4:$H$111,5,FALSE)</f>
        <v xml:space="preserve">PERALATAN </v>
      </c>
      <c r="D403" s="3" t="str">
        <f>VLOOKUP(C403,'KODE BARANG 001'!$H$4:$I$115,2,0)</f>
        <v>PL</v>
      </c>
      <c r="E403" s="3" t="str">
        <f>IFERROR(VLOOKUP('ALL '!H403,'KODE BARANG 001'!$D$3:$F$111,3,FALSE),"")</f>
        <v xml:space="preserve">LEMARI </v>
      </c>
      <c r="F403" s="4" t="str">
        <f>VLOOKUP(H403,'KODE BARANG 001'!$D$3:E507,2,FALSE)</f>
        <v xml:space="preserve">LACI DORONG </v>
      </c>
      <c r="G403" s="4" t="str">
        <f>VLOOKUP(H403,'KODE BARANG 001'!$D$4:$G$111,4,FALSE)</f>
        <v>Meja 3 laci dorong Lunar LMD 03</v>
      </c>
      <c r="H403" s="3" t="s">
        <v>341</v>
      </c>
      <c r="I403" s="14" t="s">
        <v>54</v>
      </c>
      <c r="J403" s="20" t="s">
        <v>984</v>
      </c>
      <c r="K403" s="3" t="s">
        <v>69</v>
      </c>
      <c r="L403" s="3">
        <v>2019</v>
      </c>
      <c r="M403" s="5"/>
      <c r="N403" s="64">
        <f>VLOOKUP(H403,'KODE BARANG 001'!$D$3:$L$115,8,0)</f>
        <v>650000</v>
      </c>
      <c r="O403" s="3" t="s">
        <v>214</v>
      </c>
      <c r="P403" s="14" t="str">
        <f t="shared" si="6"/>
        <v>LM01/GA /PL/BTI /2019-018</v>
      </c>
      <c r="Q403" s="3"/>
    </row>
    <row r="404" spans="2:17" x14ac:dyDescent="0.25">
      <c r="B404" s="14" t="s">
        <v>719</v>
      </c>
      <c r="C404" s="4" t="str">
        <f>VLOOKUP(H404,'KODE BARANG 001'!$D$4:$H$111,5,FALSE)</f>
        <v xml:space="preserve">PERALATAN </v>
      </c>
      <c r="D404" s="3" t="str">
        <f>VLOOKUP(C404,'KODE BARANG 001'!$H$4:$I$115,2,0)</f>
        <v>PL</v>
      </c>
      <c r="E404" s="3" t="str">
        <f>IFERROR(VLOOKUP('ALL '!H404,'KODE BARANG 001'!$D$3:$F$111,3,FALSE),"")</f>
        <v xml:space="preserve">LEMARI </v>
      </c>
      <c r="F404" s="4" t="str">
        <f>VLOOKUP(H404,'KODE BARANG 001'!$D$3:E508,2,FALSE)</f>
        <v xml:space="preserve">LACI DORONG </v>
      </c>
      <c r="G404" s="4" t="str">
        <f>VLOOKUP(H404,'KODE BARANG 001'!$D$4:$G$111,4,FALSE)</f>
        <v>Meja 3 laci dorong Lunar LMD 03</v>
      </c>
      <c r="H404" s="3" t="s">
        <v>341</v>
      </c>
      <c r="I404" s="14" t="s">
        <v>55</v>
      </c>
      <c r="J404" s="20" t="s">
        <v>984</v>
      </c>
      <c r="K404" s="3" t="s">
        <v>69</v>
      </c>
      <c r="L404" s="3">
        <v>2019</v>
      </c>
      <c r="M404" s="5"/>
      <c r="N404" s="64">
        <f>VLOOKUP(H404,'KODE BARANG 001'!$D$3:$L$115,8,0)</f>
        <v>650000</v>
      </c>
      <c r="O404" s="3" t="s">
        <v>214</v>
      </c>
      <c r="P404" s="14" t="str">
        <f t="shared" si="6"/>
        <v>LM01/GA /PL/BTI /2019-019</v>
      </c>
      <c r="Q404" s="3"/>
    </row>
    <row r="405" spans="2:17" x14ac:dyDescent="0.25">
      <c r="B405" s="14" t="s">
        <v>720</v>
      </c>
      <c r="C405" s="4" t="str">
        <f>VLOOKUP(H405,'KODE BARANG 001'!$D$4:$H$111,5,FALSE)</f>
        <v xml:space="preserve">PERALATAN </v>
      </c>
      <c r="D405" s="3" t="str">
        <f>VLOOKUP(C405,'KODE BARANG 001'!$H$4:$I$115,2,0)</f>
        <v>PL</v>
      </c>
      <c r="E405" s="3" t="str">
        <f>IFERROR(VLOOKUP('ALL '!H405,'KODE BARANG 001'!$D$3:$F$111,3,FALSE),"")</f>
        <v xml:space="preserve">LEMARI </v>
      </c>
      <c r="F405" s="4" t="str">
        <f>VLOOKUP(H405,'KODE BARANG 001'!$D$3:E509,2,FALSE)</f>
        <v xml:space="preserve">LACI DORONG </v>
      </c>
      <c r="G405" s="4" t="str">
        <f>VLOOKUP(H405,'KODE BARANG 001'!$D$4:$G$111,4,FALSE)</f>
        <v>Meja 3 laci dorong Lunar LMD 03</v>
      </c>
      <c r="H405" s="3" t="s">
        <v>341</v>
      </c>
      <c r="I405" s="14" t="s">
        <v>56</v>
      </c>
      <c r="J405" s="20" t="s">
        <v>984</v>
      </c>
      <c r="K405" s="3" t="s">
        <v>69</v>
      </c>
      <c r="L405" s="3">
        <v>2019</v>
      </c>
      <c r="M405" s="5"/>
      <c r="N405" s="64">
        <f>VLOOKUP(H405,'KODE BARANG 001'!$D$3:$L$115,8,0)</f>
        <v>650000</v>
      </c>
      <c r="O405" s="3" t="s">
        <v>214</v>
      </c>
      <c r="P405" s="14" t="str">
        <f t="shared" si="6"/>
        <v>LM01/GA /PL/BTI /2019-020</v>
      </c>
      <c r="Q405" s="3"/>
    </row>
    <row r="406" spans="2:17" x14ac:dyDescent="0.25">
      <c r="B406" s="14" t="s">
        <v>721</v>
      </c>
      <c r="C406" s="4" t="str">
        <f>VLOOKUP(H406,'KODE BARANG 001'!$D$4:$H$111,5,FALSE)</f>
        <v xml:space="preserve">PERALATAN </v>
      </c>
      <c r="D406" s="3" t="str">
        <f>VLOOKUP(C406,'KODE BARANG 001'!$H$4:$I$115,2,0)</f>
        <v>PL</v>
      </c>
      <c r="E406" s="3" t="str">
        <f>IFERROR(VLOOKUP('ALL '!H406,'KODE BARANG 001'!$D$3:$F$111,3,FALSE),"")</f>
        <v xml:space="preserve">LEMARI </v>
      </c>
      <c r="F406" s="4" t="str">
        <f>VLOOKUP(H406,'KODE BARANG 001'!$D$3:E510,2,FALSE)</f>
        <v xml:space="preserve">LACI DORONG </v>
      </c>
      <c r="G406" s="4" t="str">
        <f>VLOOKUP(H406,'KODE BARANG 001'!$D$4:$G$111,4,FALSE)</f>
        <v>Meja 3 laci dorong Lunar LMD 03</v>
      </c>
      <c r="H406" s="3" t="s">
        <v>341</v>
      </c>
      <c r="I406" s="14" t="s">
        <v>57</v>
      </c>
      <c r="J406" s="20" t="s">
        <v>984</v>
      </c>
      <c r="K406" s="3" t="s">
        <v>69</v>
      </c>
      <c r="L406" s="3">
        <v>2019</v>
      </c>
      <c r="M406" s="5"/>
      <c r="N406" s="64">
        <f>VLOOKUP(H406,'KODE BARANG 001'!$D$3:$L$115,8,0)</f>
        <v>650000</v>
      </c>
      <c r="O406" s="3" t="s">
        <v>214</v>
      </c>
      <c r="P406" s="14" t="str">
        <f t="shared" si="6"/>
        <v>LM01/GA /PL/BTI /2019-021</v>
      </c>
      <c r="Q406" s="3"/>
    </row>
    <row r="407" spans="2:17" x14ac:dyDescent="0.25">
      <c r="B407" s="14" t="s">
        <v>722</v>
      </c>
      <c r="C407" s="4" t="str">
        <f>VLOOKUP(H407,'KODE BARANG 001'!$D$4:$H$111,5,FALSE)</f>
        <v xml:space="preserve">PERALATAN </v>
      </c>
      <c r="D407" s="3" t="str">
        <f>VLOOKUP(C407,'KODE BARANG 001'!$H$4:$I$115,2,0)</f>
        <v>PL</v>
      </c>
      <c r="E407" s="3" t="str">
        <f>IFERROR(VLOOKUP('ALL '!H407,'KODE BARANG 001'!$D$3:$F$111,3,FALSE),"")</f>
        <v xml:space="preserve">LEMARI </v>
      </c>
      <c r="F407" s="4" t="str">
        <f>VLOOKUP(H407,'KODE BARANG 001'!$D$3:E511,2,FALSE)</f>
        <v>LEMARI FILE 1</v>
      </c>
      <c r="G407" s="4" t="str">
        <f>VLOOKUP(H407,'KODE BARANG 001'!$D$4:$G$111,4,FALSE)</f>
        <v>Donati Lemari Arsip Charlotte D O C. 43 L Uk 80x40x86cm MAPLE</v>
      </c>
      <c r="H407" s="3" t="s">
        <v>302</v>
      </c>
      <c r="I407" s="14" t="s">
        <v>58</v>
      </c>
      <c r="J407" s="20" t="s">
        <v>984</v>
      </c>
      <c r="K407" s="3" t="s">
        <v>69</v>
      </c>
      <c r="L407" s="3">
        <v>2019</v>
      </c>
      <c r="M407" s="5"/>
      <c r="N407" s="64">
        <f>VLOOKUP(H407,'KODE BARANG 001'!$D$3:$L$115,8,0)</f>
        <v>2750000</v>
      </c>
      <c r="O407" s="3" t="s">
        <v>214</v>
      </c>
      <c r="P407" s="14" t="str">
        <f t="shared" si="6"/>
        <v>LM10/GA /PL/BTI /2019-022</v>
      </c>
      <c r="Q407" s="3"/>
    </row>
    <row r="408" spans="2:17" x14ac:dyDescent="0.25">
      <c r="B408" s="14" t="s">
        <v>723</v>
      </c>
      <c r="C408" s="4" t="str">
        <f>VLOOKUP(H408,'KODE BARANG 001'!$D$4:$H$111,5,FALSE)</f>
        <v xml:space="preserve">PERALATAN </v>
      </c>
      <c r="D408" s="3" t="str">
        <f>VLOOKUP(C408,'KODE BARANG 001'!$H$4:$I$115,2,0)</f>
        <v>PL</v>
      </c>
      <c r="E408" s="3" t="str">
        <f>IFERROR(VLOOKUP('ALL '!H408,'KODE BARANG 001'!$D$3:$F$111,3,FALSE),"")</f>
        <v xml:space="preserve">LEMARI </v>
      </c>
      <c r="F408" s="4" t="str">
        <f>VLOOKUP(H408,'KODE BARANG 001'!$D$3:E512,2,FALSE)</f>
        <v>LEMARI FILE 1</v>
      </c>
      <c r="G408" s="4" t="str">
        <f>VLOOKUP(H408,'KODE BARANG 001'!$D$4:$G$111,4,FALSE)</f>
        <v>Donati Lemari Arsip Charlotte D O C. 43 L Uk 80x40x86cm MAPLE</v>
      </c>
      <c r="H408" s="3" t="s">
        <v>302</v>
      </c>
      <c r="I408" s="14" t="s">
        <v>59</v>
      </c>
      <c r="J408" s="20" t="s">
        <v>984</v>
      </c>
      <c r="K408" s="3" t="s">
        <v>69</v>
      </c>
      <c r="L408" s="3">
        <v>2019</v>
      </c>
      <c r="M408" s="5"/>
      <c r="N408" s="64">
        <f>VLOOKUP(H408,'KODE BARANG 001'!$D$3:$L$115,8,0)</f>
        <v>2750000</v>
      </c>
      <c r="O408" s="3" t="s">
        <v>214</v>
      </c>
      <c r="P408" s="14" t="str">
        <f t="shared" si="6"/>
        <v>LM10/GA /PL/BTI /2019-023</v>
      </c>
      <c r="Q408" s="3"/>
    </row>
    <row r="409" spans="2:17" x14ac:dyDescent="0.25">
      <c r="B409" s="14" t="s">
        <v>724</v>
      </c>
      <c r="C409" s="4" t="str">
        <f>VLOOKUP(H409,'KODE BARANG 001'!$D$4:$H$111,5,FALSE)</f>
        <v xml:space="preserve">PERALATAN </v>
      </c>
      <c r="D409" s="3" t="str">
        <f>VLOOKUP(C409,'KODE BARANG 001'!$H$4:$I$115,2,0)</f>
        <v>PL</v>
      </c>
      <c r="E409" s="3" t="str">
        <f>IFERROR(VLOOKUP('ALL '!H409,'KODE BARANG 001'!$D$3:$F$111,3,FALSE),"")</f>
        <v xml:space="preserve">LEMARI </v>
      </c>
      <c r="F409" s="4" t="str">
        <f>VLOOKUP(H409,'KODE BARANG 001'!$D$3:E513,2,FALSE)</f>
        <v>LEMARI FILE 1</v>
      </c>
      <c r="G409" s="4" t="str">
        <f>VLOOKUP(H409,'KODE BARANG 001'!$D$4:$G$111,4,FALSE)</f>
        <v>Donati Lemari Arsip Charlotte D O C. 43 L Uk 80x40x86cm MAPLE</v>
      </c>
      <c r="H409" s="3" t="s">
        <v>302</v>
      </c>
      <c r="I409" s="14" t="s">
        <v>60</v>
      </c>
      <c r="J409" s="20" t="s">
        <v>984</v>
      </c>
      <c r="K409" s="3" t="s">
        <v>69</v>
      </c>
      <c r="L409" s="3">
        <v>2019</v>
      </c>
      <c r="M409" s="5"/>
      <c r="N409" s="64">
        <f>VLOOKUP(H409,'KODE BARANG 001'!$D$3:$L$115,8,0)</f>
        <v>2750000</v>
      </c>
      <c r="O409" s="3" t="s">
        <v>214</v>
      </c>
      <c r="P409" s="14" t="str">
        <f t="shared" si="6"/>
        <v>LM10/GA /PL/BTI /2019-024</v>
      </c>
      <c r="Q409" s="3"/>
    </row>
    <row r="410" spans="2:17" x14ac:dyDescent="0.25">
      <c r="B410" s="14" t="s">
        <v>725</v>
      </c>
      <c r="C410" s="4" t="str">
        <f>VLOOKUP(H410,'KODE BARANG 001'!$D$4:$H$111,5,FALSE)</f>
        <v xml:space="preserve">PERALATAN </v>
      </c>
      <c r="D410" s="3" t="str">
        <f>VLOOKUP(C410,'KODE BARANG 001'!$H$4:$I$115,2,0)</f>
        <v>PL</v>
      </c>
      <c r="E410" s="3" t="str">
        <f>IFERROR(VLOOKUP('ALL '!H410,'KODE BARANG 001'!$D$3:$F$111,3,FALSE),"")</f>
        <v xml:space="preserve">LEMARI </v>
      </c>
      <c r="F410" s="4" t="str">
        <f>VLOOKUP(H410,'KODE BARANG 001'!$D$3:E514,2,FALSE)</f>
        <v>LEMARI FILE 1</v>
      </c>
      <c r="G410" s="4" t="str">
        <f>VLOOKUP(H410,'KODE BARANG 001'!$D$4:$G$111,4,FALSE)</f>
        <v>Donati Lemari Arsip Charlotte D O C. 43 L Uk 80x40x86cm MAPLE</v>
      </c>
      <c r="H410" s="3" t="s">
        <v>302</v>
      </c>
      <c r="I410" s="14" t="s">
        <v>61</v>
      </c>
      <c r="J410" s="20" t="s">
        <v>984</v>
      </c>
      <c r="K410" s="3" t="s">
        <v>69</v>
      </c>
      <c r="L410" s="3">
        <v>2019</v>
      </c>
      <c r="M410" s="5"/>
      <c r="N410" s="64">
        <f>VLOOKUP(H410,'KODE BARANG 001'!$D$3:$L$115,8,0)</f>
        <v>2750000</v>
      </c>
      <c r="O410" s="3" t="s">
        <v>214</v>
      </c>
      <c r="P410" s="14" t="str">
        <f t="shared" si="6"/>
        <v>LM10/GA /PL/BTI /2019-025</v>
      </c>
      <c r="Q410" s="3"/>
    </row>
    <row r="411" spans="2:17" x14ac:dyDescent="0.25">
      <c r="B411" s="14" t="s">
        <v>726</v>
      </c>
      <c r="C411" s="4" t="str">
        <f>VLOOKUP(H411,'KODE BARANG 001'!$D$4:$H$111,5,FALSE)</f>
        <v xml:space="preserve">PERALATAN </v>
      </c>
      <c r="D411" s="3" t="str">
        <f>VLOOKUP(C411,'KODE BARANG 001'!$H$4:$I$115,2,0)</f>
        <v>PL</v>
      </c>
      <c r="E411" s="3" t="str">
        <f>IFERROR(VLOOKUP('ALL '!H411,'KODE BARANG 001'!$D$3:$F$111,3,FALSE),"")</f>
        <v xml:space="preserve">KURSI </v>
      </c>
      <c r="F411" s="4" t="str">
        <f>VLOOKUP(H411,'KODE BARANG 001'!$D$3:E515,2,FALSE)</f>
        <v xml:space="preserve">KURSI STAFF </v>
      </c>
      <c r="G411" s="4" t="str">
        <f>VLOOKUP(H411,'KODE BARANG 001'!$D$4:$G$111,4,FALSE)</f>
        <v>Donati Office Chair DO-126 Series Fabric 24</v>
      </c>
      <c r="H411" s="3" t="s">
        <v>325</v>
      </c>
      <c r="I411" s="14" t="s">
        <v>60</v>
      </c>
      <c r="J411" s="20" t="s">
        <v>985</v>
      </c>
      <c r="K411" s="3" t="s">
        <v>69</v>
      </c>
      <c r="L411" s="3">
        <v>2019</v>
      </c>
      <c r="M411" s="5"/>
      <c r="N411" s="64">
        <f>VLOOKUP(H411,'KODE BARANG 001'!$D$3:$L$115,8,0)</f>
        <v>650000</v>
      </c>
      <c r="O411" s="3" t="s">
        <v>214</v>
      </c>
      <c r="P411" s="14" t="str">
        <f t="shared" si="6"/>
        <v>KR01/GA /PL/BTI /2019-024</v>
      </c>
      <c r="Q411" s="3"/>
    </row>
    <row r="412" spans="2:17" x14ac:dyDescent="0.25">
      <c r="B412" s="14" t="s">
        <v>727</v>
      </c>
      <c r="C412" s="4" t="str">
        <f>VLOOKUP(H412,'KODE BARANG 001'!$D$4:$H$111,5,FALSE)</f>
        <v xml:space="preserve">PERALATAN </v>
      </c>
      <c r="D412" s="3" t="str">
        <f>VLOOKUP(C412,'KODE BARANG 001'!$H$4:$I$115,2,0)</f>
        <v>PL</v>
      </c>
      <c r="E412" s="3" t="str">
        <f>IFERROR(VLOOKUP('ALL '!H412,'KODE BARANG 001'!$D$3:$F$111,3,FALSE),"")</f>
        <v xml:space="preserve">KURSI </v>
      </c>
      <c r="F412" s="4" t="str">
        <f>VLOOKUP(H412,'KODE BARANG 001'!$D$3:E516,2,FALSE)</f>
        <v xml:space="preserve">KURSI STAFF </v>
      </c>
      <c r="G412" s="4" t="str">
        <f>VLOOKUP(H412,'KODE BARANG 001'!$D$4:$G$111,4,FALSE)</f>
        <v>Donati Office Chair DO-126 Series Fabric 24</v>
      </c>
      <c r="H412" s="3" t="s">
        <v>325</v>
      </c>
      <c r="I412" s="14" t="s">
        <v>61</v>
      </c>
      <c r="J412" s="20" t="s">
        <v>985</v>
      </c>
      <c r="K412" s="3" t="s">
        <v>69</v>
      </c>
      <c r="L412" s="3">
        <v>2019</v>
      </c>
      <c r="M412" s="5"/>
      <c r="N412" s="64">
        <f>VLOOKUP(H412,'KODE BARANG 001'!$D$3:$L$115,8,0)</f>
        <v>650000</v>
      </c>
      <c r="O412" s="3" t="s">
        <v>214</v>
      </c>
      <c r="P412" s="14" t="str">
        <f t="shared" si="6"/>
        <v>KR01/GA /PL/BTI /2019-025</v>
      </c>
      <c r="Q412" s="3"/>
    </row>
    <row r="413" spans="2:17" x14ac:dyDescent="0.25">
      <c r="B413" s="14" t="s">
        <v>728</v>
      </c>
      <c r="C413" s="4" t="str">
        <f>VLOOKUP(H413,'KODE BARANG 001'!$D$4:$H$111,5,FALSE)</f>
        <v xml:space="preserve">PERALATAN </v>
      </c>
      <c r="D413" s="3" t="str">
        <f>VLOOKUP(C413,'KODE BARANG 001'!$H$4:$I$115,2,0)</f>
        <v>PL</v>
      </c>
      <c r="E413" s="3" t="str">
        <f>IFERROR(VLOOKUP('ALL '!H413,'KODE BARANG 001'!$D$3:$F$111,3,FALSE),"")</f>
        <v xml:space="preserve">KURSI </v>
      </c>
      <c r="F413" s="4" t="str">
        <f>VLOOKUP(H413,'KODE BARANG 001'!$D$3:E517,2,FALSE)</f>
        <v xml:space="preserve">KURSI STAFF </v>
      </c>
      <c r="G413" s="4" t="str">
        <f>VLOOKUP(H413,'KODE BARANG 001'!$D$4:$G$111,4,FALSE)</f>
        <v>Donati Office Chair DO-126 Series Fabric 24</v>
      </c>
      <c r="H413" s="3" t="s">
        <v>325</v>
      </c>
      <c r="I413" s="14" t="s">
        <v>70</v>
      </c>
      <c r="J413" s="20" t="s">
        <v>985</v>
      </c>
      <c r="K413" s="3" t="s">
        <v>69</v>
      </c>
      <c r="L413" s="3">
        <v>2019</v>
      </c>
      <c r="M413" s="5"/>
      <c r="N413" s="64">
        <f>VLOOKUP(H413,'KODE BARANG 001'!$D$3:$L$115,8,0)</f>
        <v>650000</v>
      </c>
      <c r="O413" s="3" t="s">
        <v>214</v>
      </c>
      <c r="P413" s="14" t="str">
        <f t="shared" si="6"/>
        <v>KR01/GA /PL/BTI /2019-026</v>
      </c>
      <c r="Q413" s="3"/>
    </row>
    <row r="414" spans="2:17" x14ac:dyDescent="0.25">
      <c r="B414" s="14" t="s">
        <v>729</v>
      </c>
      <c r="C414" s="4" t="str">
        <f>VLOOKUP(H414,'KODE BARANG 001'!$D$4:$H$111,5,FALSE)</f>
        <v xml:space="preserve">PERALATAN </v>
      </c>
      <c r="D414" s="3" t="str">
        <f>VLOOKUP(C414,'KODE BARANG 001'!$H$4:$I$115,2,0)</f>
        <v>PL</v>
      </c>
      <c r="E414" s="3" t="str">
        <f>IFERROR(VLOOKUP('ALL '!H414,'KODE BARANG 001'!$D$3:$F$111,3,FALSE),"")</f>
        <v>MEJA</v>
      </c>
      <c r="F414" s="4" t="str">
        <f>VLOOKUP(H414,'KODE BARANG 001'!$D$3:E518,2,FALSE)</f>
        <v>MEJA STAFF 1</v>
      </c>
      <c r="G414" s="4" t="str">
        <f>VLOOKUP(H414,'KODE BARANG 001'!$D$4:$G$111,4,FALSE)</f>
        <v>Donati Winch desk 120 x 60 cm Beech+ Alu</v>
      </c>
      <c r="H414" s="3" t="s">
        <v>350</v>
      </c>
      <c r="I414" s="14" t="s">
        <v>79</v>
      </c>
      <c r="J414" s="20" t="s">
        <v>985</v>
      </c>
      <c r="K414" s="3" t="s">
        <v>69</v>
      </c>
      <c r="L414" s="3">
        <v>2019</v>
      </c>
      <c r="M414" s="5"/>
      <c r="N414" s="64">
        <f>VLOOKUP(H414,'KODE BARANG 001'!$D$3:$L$115,8,0)</f>
        <v>1500000</v>
      </c>
      <c r="O414" s="3" t="s">
        <v>214</v>
      </c>
      <c r="P414" s="14" t="str">
        <f t="shared" si="6"/>
        <v>MJ01/GA /PL/BTI /2019-035</v>
      </c>
      <c r="Q414" s="3"/>
    </row>
    <row r="415" spans="2:17" x14ac:dyDescent="0.25">
      <c r="B415" s="14" t="s">
        <v>730</v>
      </c>
      <c r="C415" s="4" t="str">
        <f>VLOOKUP(H415,'KODE BARANG 001'!$D$4:$H$111,5,FALSE)</f>
        <v xml:space="preserve">PERALATAN </v>
      </c>
      <c r="D415" s="3" t="str">
        <f>VLOOKUP(C415,'KODE BARANG 001'!$H$4:$I$115,2,0)</f>
        <v>PL</v>
      </c>
      <c r="E415" s="3" t="str">
        <f>IFERROR(VLOOKUP('ALL '!H415,'KODE BARANG 001'!$D$3:$F$111,3,FALSE),"")</f>
        <v>MEJA</v>
      </c>
      <c r="F415" s="4" t="str">
        <f>VLOOKUP(H415,'KODE BARANG 001'!$D$3:E519,2,FALSE)</f>
        <v>MEJA STAFF 1</v>
      </c>
      <c r="G415" s="4" t="str">
        <f>VLOOKUP(H415,'KODE BARANG 001'!$D$4:$G$111,4,FALSE)</f>
        <v>Donati Winch desk 120 x 60 cm Beech+ Alu</v>
      </c>
      <c r="H415" s="3" t="s">
        <v>350</v>
      </c>
      <c r="I415" s="14" t="s">
        <v>80</v>
      </c>
      <c r="J415" s="20" t="s">
        <v>985</v>
      </c>
      <c r="K415" s="3" t="s">
        <v>69</v>
      </c>
      <c r="L415" s="3">
        <v>2019</v>
      </c>
      <c r="M415" s="5"/>
      <c r="N415" s="64">
        <f>VLOOKUP(H415,'KODE BARANG 001'!$D$3:$L$115,8,0)</f>
        <v>1500000</v>
      </c>
      <c r="O415" s="3" t="s">
        <v>214</v>
      </c>
      <c r="P415" s="14" t="str">
        <f t="shared" si="6"/>
        <v>MJ01/GA /PL/BTI /2019-036</v>
      </c>
      <c r="Q415" s="3"/>
    </row>
    <row r="416" spans="2:17" x14ac:dyDescent="0.25">
      <c r="B416" s="14" t="s">
        <v>731</v>
      </c>
      <c r="C416" s="4" t="str">
        <f>VLOOKUP(H416,'KODE BARANG 001'!$D$4:$H$111,5,FALSE)</f>
        <v xml:space="preserve">PERALATAN </v>
      </c>
      <c r="D416" s="3" t="str">
        <f>VLOOKUP(C416,'KODE BARANG 001'!$H$4:$I$115,2,0)</f>
        <v>PL</v>
      </c>
      <c r="E416" s="3" t="str">
        <f>IFERROR(VLOOKUP('ALL '!H416,'KODE BARANG 001'!$D$3:$F$111,3,FALSE),"")</f>
        <v>MEJA</v>
      </c>
      <c r="F416" s="4" t="str">
        <f>VLOOKUP(H416,'KODE BARANG 001'!$D$3:E520,2,FALSE)</f>
        <v>MEJA STAFF 1</v>
      </c>
      <c r="G416" s="4" t="str">
        <f>VLOOKUP(H416,'KODE BARANG 001'!$D$4:$G$111,4,FALSE)</f>
        <v>Donati Winch desk 120 x 60 cm Beech+ Alu</v>
      </c>
      <c r="H416" s="3" t="s">
        <v>350</v>
      </c>
      <c r="I416" s="14" t="s">
        <v>81</v>
      </c>
      <c r="J416" s="20" t="s">
        <v>985</v>
      </c>
      <c r="K416" s="3" t="s">
        <v>69</v>
      </c>
      <c r="L416" s="3">
        <v>2019</v>
      </c>
      <c r="M416" s="5"/>
      <c r="N416" s="64">
        <f>VLOOKUP(H416,'KODE BARANG 001'!$D$3:$L$115,8,0)</f>
        <v>1500000</v>
      </c>
      <c r="O416" s="3" t="s">
        <v>214</v>
      </c>
      <c r="P416" s="14" t="str">
        <f t="shared" si="6"/>
        <v>MJ01/GA /PL/BTI /2019-037</v>
      </c>
      <c r="Q416" s="3"/>
    </row>
    <row r="417" spans="2:17" x14ac:dyDescent="0.25">
      <c r="B417" s="14" t="s">
        <v>732</v>
      </c>
      <c r="C417" s="4" t="str">
        <f>VLOOKUP(H417,'KODE BARANG 001'!$D$4:$H$111,5,FALSE)</f>
        <v xml:space="preserve">PERALATAN </v>
      </c>
      <c r="D417" s="3" t="str">
        <f>VLOOKUP(C417,'KODE BARANG 001'!$H$4:$I$115,2,0)</f>
        <v>PL</v>
      </c>
      <c r="E417" s="3" t="str">
        <f>IFERROR(VLOOKUP('ALL '!H417,'KODE BARANG 001'!$D$3:$F$111,3,FALSE),"")</f>
        <v xml:space="preserve">LEMARI </v>
      </c>
      <c r="F417" s="4" t="str">
        <f>VLOOKUP(H417,'KODE BARANG 001'!$D$3:E521,2,FALSE)</f>
        <v xml:space="preserve">LACI DORONG </v>
      </c>
      <c r="G417" s="4" t="str">
        <f>VLOOKUP(H417,'KODE BARANG 001'!$D$4:$G$111,4,FALSE)</f>
        <v>Meja 3 laci dorong Lunar LMD 03</v>
      </c>
      <c r="H417" s="3" t="s">
        <v>341</v>
      </c>
      <c r="I417" s="14" t="s">
        <v>58</v>
      </c>
      <c r="J417" s="20" t="s">
        <v>985</v>
      </c>
      <c r="K417" s="3" t="s">
        <v>69</v>
      </c>
      <c r="L417" s="3">
        <v>2019</v>
      </c>
      <c r="M417" s="5"/>
      <c r="N417" s="64">
        <f>VLOOKUP(H417,'KODE BARANG 001'!$D$3:$L$115,8,0)</f>
        <v>650000</v>
      </c>
      <c r="O417" s="3" t="s">
        <v>214</v>
      </c>
      <c r="P417" s="14" t="str">
        <f t="shared" si="6"/>
        <v>LM01/GA /PL/BTI /2019-022</v>
      </c>
      <c r="Q417" s="3"/>
    </row>
    <row r="418" spans="2:17" x14ac:dyDescent="0.25">
      <c r="B418" s="14" t="s">
        <v>733</v>
      </c>
      <c r="C418" s="4" t="str">
        <f>VLOOKUP(H418,'KODE BARANG 001'!$D$4:$H$111,5,FALSE)</f>
        <v xml:space="preserve">PERALATAN </v>
      </c>
      <c r="D418" s="3" t="str">
        <f>VLOOKUP(C418,'KODE BARANG 001'!$H$4:$I$115,2,0)</f>
        <v>PL</v>
      </c>
      <c r="E418" s="3" t="str">
        <f>IFERROR(VLOOKUP('ALL '!H418,'KODE BARANG 001'!$D$3:$F$111,3,FALSE),"")</f>
        <v xml:space="preserve">LEMARI </v>
      </c>
      <c r="F418" s="4" t="str">
        <f>VLOOKUP(H418,'KODE BARANG 001'!$D$3:E522,2,FALSE)</f>
        <v xml:space="preserve">LACI DORONG </v>
      </c>
      <c r="G418" s="4" t="str">
        <f>VLOOKUP(H418,'KODE BARANG 001'!$D$4:$G$111,4,FALSE)</f>
        <v>Meja 3 laci dorong Lunar LMD 03</v>
      </c>
      <c r="H418" s="3" t="s">
        <v>341</v>
      </c>
      <c r="I418" s="14" t="s">
        <v>59</v>
      </c>
      <c r="J418" s="20" t="s">
        <v>985</v>
      </c>
      <c r="K418" s="3" t="s">
        <v>69</v>
      </c>
      <c r="L418" s="3">
        <v>2019</v>
      </c>
      <c r="M418" s="5"/>
      <c r="N418" s="64">
        <f>VLOOKUP(H418,'KODE BARANG 001'!$D$3:$L$115,8,0)</f>
        <v>650000</v>
      </c>
      <c r="O418" s="3" t="s">
        <v>214</v>
      </c>
      <c r="P418" s="14" t="str">
        <f t="shared" si="6"/>
        <v>LM01/GA /PL/BTI /2019-023</v>
      </c>
      <c r="Q418" s="3"/>
    </row>
    <row r="419" spans="2:17" x14ac:dyDescent="0.25">
      <c r="B419" s="14" t="s">
        <v>734</v>
      </c>
      <c r="C419" s="4" t="str">
        <f>VLOOKUP(H419,'KODE BARANG 001'!$D$4:$H$111,5,FALSE)</f>
        <v xml:space="preserve">PERALATAN </v>
      </c>
      <c r="D419" s="3" t="str">
        <f>VLOOKUP(C419,'KODE BARANG 001'!$H$4:$I$115,2,0)</f>
        <v>PL</v>
      </c>
      <c r="E419" s="3" t="str">
        <f>IFERROR(VLOOKUP('ALL '!H419,'KODE BARANG 001'!$D$3:$F$111,3,FALSE),"")</f>
        <v xml:space="preserve">LEMARI </v>
      </c>
      <c r="F419" s="4" t="str">
        <f>VLOOKUP(H419,'KODE BARANG 001'!$D$3:E523,2,FALSE)</f>
        <v>LEMARI FILE 1</v>
      </c>
      <c r="G419" s="4" t="str">
        <f>VLOOKUP(H419,'KODE BARANG 001'!$D$4:$G$111,4,FALSE)</f>
        <v>Donati Lemari Arsip Charlotte D O C. 43 L Uk 80x40x86cm MAPLE</v>
      </c>
      <c r="H419" s="3" t="s">
        <v>302</v>
      </c>
      <c r="I419" s="14" t="s">
        <v>70</v>
      </c>
      <c r="J419" s="20" t="s">
        <v>985</v>
      </c>
      <c r="K419" s="3" t="s">
        <v>69</v>
      </c>
      <c r="L419" s="3">
        <v>2019</v>
      </c>
      <c r="M419" s="5"/>
      <c r="N419" s="64">
        <f>VLOOKUP(H419,'KODE BARANG 001'!$D$3:$L$115,8,0)</f>
        <v>2750000</v>
      </c>
      <c r="O419" s="3" t="s">
        <v>214</v>
      </c>
      <c r="P419" s="14" t="str">
        <f t="shared" si="6"/>
        <v>LM10/GA /PL/BTI /2019-026</v>
      </c>
      <c r="Q419" s="3"/>
    </row>
    <row r="420" spans="2:17" x14ac:dyDescent="0.25">
      <c r="B420" s="14" t="s">
        <v>735</v>
      </c>
      <c r="C420" s="4" t="str">
        <f>VLOOKUP(H420,'KODE BARANG 001'!$D$4:$H$111,5,FALSE)</f>
        <v xml:space="preserve">PERALATAN </v>
      </c>
      <c r="D420" s="3" t="str">
        <f>VLOOKUP(C420,'KODE BARANG 001'!$H$4:$I$115,2,0)</f>
        <v>PL</v>
      </c>
      <c r="E420" s="3" t="str">
        <f>IFERROR(VLOOKUP('ALL '!H420,'KODE BARANG 001'!$D$3:$F$111,3,FALSE),"")</f>
        <v xml:space="preserve">LEMARI </v>
      </c>
      <c r="F420" s="4" t="str">
        <f>VLOOKUP(H420,'KODE BARANG 001'!$D$3:E524,2,FALSE)</f>
        <v>LEMARI FILE 1</v>
      </c>
      <c r="G420" s="4" t="str">
        <f>VLOOKUP(H420,'KODE BARANG 001'!$D$4:$G$111,4,FALSE)</f>
        <v>Donati Lemari Arsip Charlotte D O C. 43 L Uk 80x40x86cm MAPLE</v>
      </c>
      <c r="H420" s="3" t="s">
        <v>302</v>
      </c>
      <c r="I420" s="14" t="s">
        <v>71</v>
      </c>
      <c r="J420" s="20" t="s">
        <v>985</v>
      </c>
      <c r="K420" s="3" t="s">
        <v>69</v>
      </c>
      <c r="L420" s="3">
        <v>2019</v>
      </c>
      <c r="M420" s="5"/>
      <c r="N420" s="64">
        <f>VLOOKUP(H420,'KODE BARANG 001'!$D$3:$L$115,8,0)</f>
        <v>2750000</v>
      </c>
      <c r="O420" s="3" t="s">
        <v>214</v>
      </c>
      <c r="P420" s="14" t="str">
        <f t="shared" si="6"/>
        <v>LM10/GA /PL/BTI /2019-027</v>
      </c>
      <c r="Q420" s="3"/>
    </row>
    <row r="421" spans="2:17" x14ac:dyDescent="0.25">
      <c r="B421" s="14" t="s">
        <v>736</v>
      </c>
      <c r="C421" s="4" t="str">
        <f>VLOOKUP(H421,'KODE BARANG 001'!$D$4:$H$111,5,FALSE)</f>
        <v xml:space="preserve">PERALATAN </v>
      </c>
      <c r="D421" s="3" t="str">
        <f>VLOOKUP(C421,'KODE BARANG 001'!$H$4:$I$115,2,0)</f>
        <v>PL</v>
      </c>
      <c r="E421" s="3" t="str">
        <f>IFERROR(VLOOKUP('ALL '!H421,'KODE BARANG 001'!$D$3:$F$111,3,FALSE),"")</f>
        <v xml:space="preserve">LEMARI </v>
      </c>
      <c r="F421" s="4" t="str">
        <f>VLOOKUP(H421,'KODE BARANG 001'!$D$3:E525,2,FALSE)</f>
        <v>LEMARI FILE 1</v>
      </c>
      <c r="G421" s="4" t="str">
        <f>VLOOKUP(H421,'KODE BARANG 001'!$D$4:$G$111,4,FALSE)</f>
        <v>Donati Lemari Arsip Charlotte D O C. 43 L Uk 80x40x86cm MAPLE</v>
      </c>
      <c r="H421" s="3" t="s">
        <v>302</v>
      </c>
      <c r="I421" s="14" t="s">
        <v>72</v>
      </c>
      <c r="J421" s="20" t="s">
        <v>985</v>
      </c>
      <c r="K421" s="3" t="s">
        <v>69</v>
      </c>
      <c r="L421" s="3">
        <v>2019</v>
      </c>
      <c r="M421" s="5"/>
      <c r="N421" s="64">
        <f>VLOOKUP(H421,'KODE BARANG 001'!$D$3:$L$115,8,0)</f>
        <v>2750000</v>
      </c>
      <c r="O421" s="3" t="s">
        <v>214</v>
      </c>
      <c r="P421" s="14" t="str">
        <f t="shared" si="6"/>
        <v>LM10/GA /PL/BTI /2019-028</v>
      </c>
      <c r="Q421" s="3"/>
    </row>
    <row r="422" spans="2:17" x14ac:dyDescent="0.25">
      <c r="B422" s="14" t="s">
        <v>737</v>
      </c>
      <c r="C422" s="4" t="str">
        <f>VLOOKUP(H422,'KODE BARANG 001'!$D$4:$H$111,5,FALSE)</f>
        <v xml:space="preserve">PERALATAN </v>
      </c>
      <c r="D422" s="3" t="str">
        <f>VLOOKUP(C422,'KODE BARANG 001'!$H$4:$I$115,2,0)</f>
        <v>PL</v>
      </c>
      <c r="E422" s="3" t="str">
        <f>IFERROR(VLOOKUP('ALL '!H422,'KODE BARANG 001'!$D$3:$F$111,3,FALSE),"")</f>
        <v xml:space="preserve">LEMARI </v>
      </c>
      <c r="F422" s="4" t="str">
        <f>VLOOKUP(H422,'KODE BARANG 001'!$D$3:E526,2,FALSE)</f>
        <v>LEMARI FILE 1</v>
      </c>
      <c r="G422" s="4" t="str">
        <f>VLOOKUP(H422,'KODE BARANG 001'!$D$4:$G$111,4,FALSE)</f>
        <v>Donati Lemari Arsip Charlotte D O C. 43 L Uk 80x40x86cm MAPLE</v>
      </c>
      <c r="H422" s="3" t="s">
        <v>302</v>
      </c>
      <c r="I422" s="14" t="s">
        <v>73</v>
      </c>
      <c r="J422" s="20" t="s">
        <v>985</v>
      </c>
      <c r="K422" s="3" t="s">
        <v>69</v>
      </c>
      <c r="L422" s="3">
        <v>2019</v>
      </c>
      <c r="M422" s="5"/>
      <c r="N422" s="64">
        <f>VLOOKUP(H422,'KODE BARANG 001'!$D$3:$L$115,8,0)</f>
        <v>2750000</v>
      </c>
      <c r="O422" s="3" t="s">
        <v>214</v>
      </c>
      <c r="P422" s="14" t="str">
        <f t="shared" si="6"/>
        <v>LM10/GA /PL/BTI /2019-029</v>
      </c>
      <c r="Q422" s="3"/>
    </row>
    <row r="423" spans="2:17" x14ac:dyDescent="0.25">
      <c r="B423" s="14" t="s">
        <v>738</v>
      </c>
      <c r="C423" s="4" t="str">
        <f>VLOOKUP(H423,'KODE BARANG 001'!$D$4:$H$111,5,FALSE)</f>
        <v xml:space="preserve">PERALATAN </v>
      </c>
      <c r="D423" s="3" t="str">
        <f>VLOOKUP(C423,'KODE BARANG 001'!$H$4:$I$115,2,0)</f>
        <v>PL</v>
      </c>
      <c r="E423" s="3" t="str">
        <f>IFERROR(VLOOKUP('ALL '!H423,'KODE BARANG 001'!$D$3:$F$111,3,FALSE),"")</f>
        <v xml:space="preserve">KURSI </v>
      </c>
      <c r="F423" s="4" t="str">
        <f>VLOOKUP(H423,'KODE BARANG 001'!$D$3:E527,2,FALSE)</f>
        <v xml:space="preserve">KURSI STAFF </v>
      </c>
      <c r="G423" s="4" t="str">
        <f>VLOOKUP(H423,'KODE BARANG 001'!$D$4:$G$111,4,FALSE)</f>
        <v>Donati Office Chair DO-126 Series Fabric 24</v>
      </c>
      <c r="H423" s="3" t="s">
        <v>325</v>
      </c>
      <c r="I423" s="14" t="s">
        <v>71</v>
      </c>
      <c r="J423" s="20" t="s">
        <v>986</v>
      </c>
      <c r="K423" s="3" t="s">
        <v>69</v>
      </c>
      <c r="L423" s="3">
        <v>2019</v>
      </c>
      <c r="M423" s="5"/>
      <c r="N423" s="64">
        <f>VLOOKUP(H423,'KODE BARANG 001'!$D$3:$L$115,8,0)</f>
        <v>650000</v>
      </c>
      <c r="O423" s="3" t="s">
        <v>214</v>
      </c>
      <c r="P423" s="14" t="str">
        <f t="shared" si="6"/>
        <v>KR01/GA /PL/BTI /2019-027</v>
      </c>
      <c r="Q423" s="3"/>
    </row>
    <row r="424" spans="2:17" x14ac:dyDescent="0.25">
      <c r="B424" s="14" t="s">
        <v>739</v>
      </c>
      <c r="C424" s="4" t="str">
        <f>VLOOKUP(H424,'KODE BARANG 001'!$D$4:$H$111,5,FALSE)</f>
        <v xml:space="preserve">PERALATAN </v>
      </c>
      <c r="D424" s="3" t="str">
        <f>VLOOKUP(C424,'KODE BARANG 001'!$H$4:$I$115,2,0)</f>
        <v>PL</v>
      </c>
      <c r="E424" s="3" t="str">
        <f>IFERROR(VLOOKUP('ALL '!H424,'KODE BARANG 001'!$D$3:$F$111,3,FALSE),"")</f>
        <v xml:space="preserve">KURSI </v>
      </c>
      <c r="F424" s="4" t="str">
        <f>VLOOKUP(H424,'KODE BARANG 001'!$D$3:E528,2,FALSE)</f>
        <v xml:space="preserve">KURSI STAFF </v>
      </c>
      <c r="G424" s="4" t="str">
        <f>VLOOKUP(H424,'KODE BARANG 001'!$D$4:$G$111,4,FALSE)</f>
        <v>Donati Office Chair DO-126 Series Fabric 24</v>
      </c>
      <c r="H424" s="3" t="s">
        <v>325</v>
      </c>
      <c r="I424" s="14" t="s">
        <v>72</v>
      </c>
      <c r="J424" s="20" t="s">
        <v>986</v>
      </c>
      <c r="K424" s="3" t="s">
        <v>69</v>
      </c>
      <c r="L424" s="3">
        <v>2019</v>
      </c>
      <c r="M424" s="5"/>
      <c r="N424" s="64">
        <f>VLOOKUP(H424,'KODE BARANG 001'!$D$3:$L$115,8,0)</f>
        <v>650000</v>
      </c>
      <c r="O424" s="3" t="s">
        <v>214</v>
      </c>
      <c r="P424" s="14" t="str">
        <f t="shared" si="6"/>
        <v>KR01/GA /PL/BTI /2019-028</v>
      </c>
      <c r="Q424" s="3"/>
    </row>
    <row r="425" spans="2:17" x14ac:dyDescent="0.25">
      <c r="B425" s="14" t="s">
        <v>740</v>
      </c>
      <c r="C425" s="4" t="str">
        <f>VLOOKUP(H425,'KODE BARANG 001'!$D$4:$H$111,5,FALSE)</f>
        <v xml:space="preserve">PERALATAN </v>
      </c>
      <c r="D425" s="3" t="str">
        <f>VLOOKUP(C425,'KODE BARANG 001'!$H$4:$I$115,2,0)</f>
        <v>PL</v>
      </c>
      <c r="E425" s="3" t="str">
        <f>IFERROR(VLOOKUP('ALL '!H425,'KODE BARANG 001'!$D$3:$F$111,3,FALSE),"")</f>
        <v xml:space="preserve">KURSI </v>
      </c>
      <c r="F425" s="4" t="str">
        <f>VLOOKUP(H425,'KODE BARANG 001'!$D$3:E529,2,FALSE)</f>
        <v xml:space="preserve">KURSI STAFF </v>
      </c>
      <c r="G425" s="4" t="str">
        <f>VLOOKUP(H425,'KODE BARANG 001'!$D$4:$G$111,4,FALSE)</f>
        <v>Donati Office Chair DO-126 Series Fabric 24</v>
      </c>
      <c r="H425" s="3" t="s">
        <v>325</v>
      </c>
      <c r="I425" s="14" t="s">
        <v>73</v>
      </c>
      <c r="J425" s="20" t="s">
        <v>986</v>
      </c>
      <c r="K425" s="3" t="s">
        <v>69</v>
      </c>
      <c r="L425" s="3">
        <v>2019</v>
      </c>
      <c r="M425" s="5"/>
      <c r="N425" s="64">
        <f>VLOOKUP(H425,'KODE BARANG 001'!$D$3:$L$115,8,0)</f>
        <v>650000</v>
      </c>
      <c r="O425" s="3" t="s">
        <v>214</v>
      </c>
      <c r="P425" s="14" t="str">
        <f t="shared" si="6"/>
        <v>KR01/GA /PL/BTI /2019-029</v>
      </c>
      <c r="Q425" s="3"/>
    </row>
    <row r="426" spans="2:17" x14ac:dyDescent="0.25">
      <c r="B426" s="14" t="s">
        <v>741</v>
      </c>
      <c r="C426" s="4" t="str">
        <f>VLOOKUP(H426,'KODE BARANG 001'!$D$4:$H$111,5,FALSE)</f>
        <v xml:space="preserve">PERALATAN </v>
      </c>
      <c r="D426" s="3" t="str">
        <f>VLOOKUP(C426,'KODE BARANG 001'!$H$4:$I$115,2,0)</f>
        <v>PL</v>
      </c>
      <c r="E426" s="3" t="str">
        <f>IFERROR(VLOOKUP('ALL '!H426,'KODE BARANG 001'!$D$3:$F$111,3,FALSE),"")</f>
        <v>MEJA</v>
      </c>
      <c r="F426" s="4" t="str">
        <f>VLOOKUP(H426,'KODE BARANG 001'!$D$3:E530,2,FALSE)</f>
        <v>MEJA STAFF 1</v>
      </c>
      <c r="G426" s="4" t="str">
        <f>VLOOKUP(H426,'KODE BARANG 001'!$D$4:$G$111,4,FALSE)</f>
        <v>Donati Winch desk 120 x 60 cm Beech+ Alu</v>
      </c>
      <c r="H426" s="36" t="s">
        <v>350</v>
      </c>
      <c r="I426" s="37" t="s">
        <v>82</v>
      </c>
      <c r="J426" s="38" t="s">
        <v>986</v>
      </c>
      <c r="K426" s="3" t="s">
        <v>69</v>
      </c>
      <c r="L426" s="3">
        <v>2019</v>
      </c>
      <c r="M426" s="5"/>
      <c r="N426" s="64">
        <f>VLOOKUP(H426,'KODE BARANG 001'!$D$3:$L$115,8,0)</f>
        <v>1500000</v>
      </c>
      <c r="O426" s="3" t="s">
        <v>214</v>
      </c>
      <c r="P426" s="14" t="str">
        <f t="shared" si="6"/>
        <v>MJ01/GA /PL/BTI /2019-038</v>
      </c>
      <c r="Q426" s="3"/>
    </row>
    <row r="427" spans="2:17" x14ac:dyDescent="0.25">
      <c r="B427" s="14" t="s">
        <v>742</v>
      </c>
      <c r="C427" s="4" t="str">
        <f>VLOOKUP(H427,'KODE BARANG 001'!$D$4:$H$111,5,FALSE)</f>
        <v xml:space="preserve">PERALATAN </v>
      </c>
      <c r="D427" s="3" t="str">
        <f>VLOOKUP(C427,'KODE BARANG 001'!$H$4:$I$115,2,0)</f>
        <v>PL</v>
      </c>
      <c r="E427" s="3" t="str">
        <f>IFERROR(VLOOKUP('ALL '!H427,'KODE BARANG 001'!$D$3:$F$111,3,FALSE),"")</f>
        <v>MEJA</v>
      </c>
      <c r="F427" s="4" t="str">
        <f>VLOOKUP(H427,'KODE BARANG 001'!$D$3:E531,2,FALSE)</f>
        <v>MEJA STAFF 1</v>
      </c>
      <c r="G427" s="4" t="str">
        <f>VLOOKUP(H427,'KODE BARANG 001'!$D$4:$G$111,4,FALSE)</f>
        <v>Donati Winch desk 120 x 60 cm Beech+ Alu</v>
      </c>
      <c r="H427" s="3" t="s">
        <v>350</v>
      </c>
      <c r="I427" s="14" t="s">
        <v>83</v>
      </c>
      <c r="J427" s="20" t="s">
        <v>986</v>
      </c>
      <c r="K427" s="3" t="s">
        <v>69</v>
      </c>
      <c r="L427" s="3">
        <v>2019</v>
      </c>
      <c r="M427" s="5"/>
      <c r="N427" s="64">
        <f>VLOOKUP(H427,'KODE BARANG 001'!$D$3:$L$115,8,0)</f>
        <v>1500000</v>
      </c>
      <c r="O427" s="3" t="s">
        <v>214</v>
      </c>
      <c r="P427" s="14" t="str">
        <f t="shared" si="6"/>
        <v>MJ01/GA /PL/BTI /2019-039</v>
      </c>
      <c r="Q427" s="3"/>
    </row>
    <row r="428" spans="2:17" x14ac:dyDescent="0.25">
      <c r="B428" s="14" t="s">
        <v>743</v>
      </c>
      <c r="C428" s="4" t="str">
        <f>VLOOKUP(H428,'KODE BARANG 001'!$D$4:$H$111,5,FALSE)</f>
        <v xml:space="preserve">PERALATAN </v>
      </c>
      <c r="D428" s="3" t="str">
        <f>VLOOKUP(C428,'KODE BARANG 001'!$H$4:$I$115,2,0)</f>
        <v>PL</v>
      </c>
      <c r="E428" s="3" t="str">
        <f>IFERROR(VLOOKUP('ALL '!H428,'KODE BARANG 001'!$D$3:$F$111,3,FALSE),"")</f>
        <v>MEJA</v>
      </c>
      <c r="F428" s="4" t="str">
        <f>VLOOKUP(H428,'KODE BARANG 001'!$D$3:E532,2,FALSE)</f>
        <v>MEJA STAFF 1</v>
      </c>
      <c r="G428" s="4" t="str">
        <f>VLOOKUP(H428,'KODE BARANG 001'!$D$4:$G$111,4,FALSE)</f>
        <v>Donati Winch desk 120 x 60 cm Beech+ Alu</v>
      </c>
      <c r="H428" s="3" t="s">
        <v>350</v>
      </c>
      <c r="I428" s="14" t="s">
        <v>84</v>
      </c>
      <c r="J428" s="20" t="s">
        <v>986</v>
      </c>
      <c r="K428" s="3" t="s">
        <v>69</v>
      </c>
      <c r="L428" s="3">
        <v>2019</v>
      </c>
      <c r="M428" s="5"/>
      <c r="N428" s="64">
        <f>VLOOKUP(H428,'KODE BARANG 001'!$D$3:$L$115,8,0)</f>
        <v>1500000</v>
      </c>
      <c r="O428" s="3" t="s">
        <v>214</v>
      </c>
      <c r="P428" s="14" t="str">
        <f t="shared" si="6"/>
        <v>MJ01/GA /PL/BTI /2019-040</v>
      </c>
      <c r="Q428" s="3"/>
    </row>
    <row r="429" spans="2:17" x14ac:dyDescent="0.25">
      <c r="B429" s="14" t="s">
        <v>744</v>
      </c>
      <c r="C429" s="4" t="str">
        <f>VLOOKUP(H429,'KODE BARANG 001'!$D$4:$H$111,5,FALSE)</f>
        <v xml:space="preserve">PERALATAN </v>
      </c>
      <c r="D429" s="3" t="str">
        <f>VLOOKUP(C429,'KODE BARANG 001'!$H$4:$I$115,2,0)</f>
        <v>PL</v>
      </c>
      <c r="E429" s="3" t="str">
        <f>IFERROR(VLOOKUP('ALL '!H429,'KODE BARANG 001'!$D$3:$F$111,3,FALSE),"")</f>
        <v xml:space="preserve">LEMARI </v>
      </c>
      <c r="F429" s="4" t="str">
        <f>VLOOKUP(H429,'KODE BARANG 001'!$D$3:E533,2,FALSE)</f>
        <v xml:space="preserve">LACI DORONG </v>
      </c>
      <c r="G429" s="4" t="str">
        <f>VLOOKUP(H429,'KODE BARANG 001'!$D$4:$G$111,4,FALSE)</f>
        <v>Meja 3 laci dorong Lunar LMD 03</v>
      </c>
      <c r="H429" s="3" t="s">
        <v>341</v>
      </c>
      <c r="I429" s="37" t="s">
        <v>60</v>
      </c>
      <c r="J429" s="20" t="s">
        <v>986</v>
      </c>
      <c r="K429" s="3" t="s">
        <v>69</v>
      </c>
      <c r="L429" s="3">
        <v>2019</v>
      </c>
      <c r="M429" s="5"/>
      <c r="N429" s="64">
        <f>VLOOKUP(H429,'KODE BARANG 001'!$D$3:$L$115,8,0)</f>
        <v>650000</v>
      </c>
      <c r="O429" s="3" t="s">
        <v>214</v>
      </c>
      <c r="P429" s="14" t="str">
        <f t="shared" si="6"/>
        <v>LM01/GA /PL/BTI /2019-024</v>
      </c>
      <c r="Q429" s="3"/>
    </row>
    <row r="430" spans="2:17" x14ac:dyDescent="0.25">
      <c r="B430" s="14" t="s">
        <v>745</v>
      </c>
      <c r="C430" s="4" t="str">
        <f>VLOOKUP(H430,'KODE BARANG 001'!$D$4:$H$111,5,FALSE)</f>
        <v xml:space="preserve">PERALATAN </v>
      </c>
      <c r="D430" s="3" t="str">
        <f>VLOOKUP(C430,'KODE BARANG 001'!$H$4:$I$115,2,0)</f>
        <v>PL</v>
      </c>
      <c r="E430" s="3" t="str">
        <f>IFERROR(VLOOKUP('ALL '!H430,'KODE BARANG 001'!$D$3:$F$111,3,FALSE),"")</f>
        <v xml:space="preserve">LEMARI </v>
      </c>
      <c r="F430" s="4" t="str">
        <f>VLOOKUP(H430,'KODE BARANG 001'!$D$3:E534,2,FALSE)</f>
        <v xml:space="preserve">LACI DORONG </v>
      </c>
      <c r="G430" s="4" t="str">
        <f>VLOOKUP(H430,'KODE BARANG 001'!$D$4:$G$111,4,FALSE)</f>
        <v>Meja 3 laci dorong Lunar LMD 03</v>
      </c>
      <c r="H430" s="3" t="s">
        <v>341</v>
      </c>
      <c r="I430" s="14" t="s">
        <v>61</v>
      </c>
      <c r="J430" s="20" t="s">
        <v>986</v>
      </c>
      <c r="K430" s="3" t="s">
        <v>69</v>
      </c>
      <c r="L430" s="3">
        <v>2019</v>
      </c>
      <c r="M430" s="5"/>
      <c r="N430" s="64">
        <f>VLOOKUP(H430,'KODE BARANG 001'!$D$3:$L$115,8,0)</f>
        <v>650000</v>
      </c>
      <c r="O430" s="3" t="s">
        <v>214</v>
      </c>
      <c r="P430" s="14" t="str">
        <f t="shared" si="6"/>
        <v>LM01/GA /PL/BTI /2019-025</v>
      </c>
      <c r="Q430" s="3"/>
    </row>
    <row r="431" spans="2:17" x14ac:dyDescent="0.25">
      <c r="B431" s="14" t="s">
        <v>746</v>
      </c>
      <c r="C431" s="4" t="str">
        <f>VLOOKUP(H431,'KODE BARANG 001'!$D$4:$H$111,5,FALSE)</f>
        <v xml:space="preserve">PERALATAN </v>
      </c>
      <c r="D431" s="3" t="str">
        <f>VLOOKUP(C431,'KODE BARANG 001'!$H$4:$I$115,2,0)</f>
        <v>PL</v>
      </c>
      <c r="E431" s="3" t="str">
        <f>IFERROR(VLOOKUP('ALL '!H431,'KODE BARANG 001'!$D$3:$F$111,3,FALSE),"")</f>
        <v xml:space="preserve">LEMARI </v>
      </c>
      <c r="F431" s="4" t="str">
        <f>VLOOKUP(H431,'KODE BARANG 001'!$D$3:E535,2,FALSE)</f>
        <v>LEMARI FILE 1</v>
      </c>
      <c r="G431" s="4" t="str">
        <f>VLOOKUP(H431,'KODE BARANG 001'!$D$4:$G$111,4,FALSE)</f>
        <v>Donati Lemari Arsip Charlotte D O C. 43 L Uk 80x40x86cm MAPLE</v>
      </c>
      <c r="H431" s="3" t="s">
        <v>302</v>
      </c>
      <c r="I431" s="14" t="s">
        <v>74</v>
      </c>
      <c r="J431" s="20" t="s">
        <v>986</v>
      </c>
      <c r="K431" s="3" t="s">
        <v>69</v>
      </c>
      <c r="L431" s="3">
        <v>2019</v>
      </c>
      <c r="M431" s="5"/>
      <c r="N431" s="64">
        <f>VLOOKUP(H431,'KODE BARANG 001'!$D$3:$L$115,8,0)</f>
        <v>2750000</v>
      </c>
      <c r="O431" s="3" t="s">
        <v>214</v>
      </c>
      <c r="P431" s="14" t="str">
        <f t="shared" si="6"/>
        <v>LM10/GA /PL/BTI /2019-030</v>
      </c>
      <c r="Q431" s="3"/>
    </row>
    <row r="432" spans="2:17" x14ac:dyDescent="0.25">
      <c r="B432" s="14" t="s">
        <v>747</v>
      </c>
      <c r="C432" s="4" t="str">
        <f>VLOOKUP(H432,'KODE BARANG 001'!$D$4:$H$111,5,FALSE)</f>
        <v xml:space="preserve">PERALATAN </v>
      </c>
      <c r="D432" s="3" t="str">
        <f>VLOOKUP(C432,'KODE BARANG 001'!$H$4:$I$115,2,0)</f>
        <v>PL</v>
      </c>
      <c r="E432" s="3" t="str">
        <f>IFERROR(VLOOKUP('ALL '!H432,'KODE BARANG 001'!$D$3:$F$111,3,FALSE),"")</f>
        <v xml:space="preserve">LEMARI </v>
      </c>
      <c r="F432" s="4" t="str">
        <f>VLOOKUP(H432,'KODE BARANG 001'!$D$3:E536,2,FALSE)</f>
        <v>LEMARI FILE 1</v>
      </c>
      <c r="G432" s="4" t="str">
        <f>VLOOKUP(H432,'KODE BARANG 001'!$D$4:$G$111,4,FALSE)</f>
        <v>Donati Lemari Arsip Charlotte D O C. 43 L Uk 80x40x86cm MAPLE</v>
      </c>
      <c r="H432" s="3" t="s">
        <v>302</v>
      </c>
      <c r="I432" s="14" t="s">
        <v>75</v>
      </c>
      <c r="J432" s="20" t="s">
        <v>986</v>
      </c>
      <c r="K432" s="3" t="s">
        <v>69</v>
      </c>
      <c r="L432" s="3">
        <v>2019</v>
      </c>
      <c r="M432" s="5"/>
      <c r="N432" s="64">
        <f>VLOOKUP(H432,'KODE BARANG 001'!$D$3:$L$115,8,0)</f>
        <v>2750000</v>
      </c>
      <c r="O432" s="3" t="s">
        <v>214</v>
      </c>
      <c r="P432" s="14" t="str">
        <f t="shared" si="6"/>
        <v>LM10/GA /PL/BTI /2019-031</v>
      </c>
      <c r="Q432" s="3"/>
    </row>
    <row r="433" spans="2:17" x14ac:dyDescent="0.25">
      <c r="B433" s="14" t="s">
        <v>748</v>
      </c>
      <c r="C433" s="4" t="str">
        <f>VLOOKUP(H433,'KODE BARANG 001'!$D$4:$H$111,5,FALSE)</f>
        <v xml:space="preserve">PERALATAN </v>
      </c>
      <c r="D433" s="3" t="str">
        <f>VLOOKUP(C433,'KODE BARANG 001'!$H$4:$I$115,2,0)</f>
        <v>PL</v>
      </c>
      <c r="E433" s="3" t="str">
        <f>IFERROR(VLOOKUP('ALL '!H433,'KODE BARANG 001'!$D$3:$F$111,3,FALSE),"")</f>
        <v xml:space="preserve">KURSI </v>
      </c>
      <c r="F433" s="4" t="str">
        <f>VLOOKUP(H433,'KODE BARANG 001'!$D$3:E537,2,FALSE)</f>
        <v xml:space="preserve">KURSI STAFF </v>
      </c>
      <c r="G433" s="4" t="str">
        <f>VLOOKUP(H433,'KODE BARANG 001'!$D$4:$G$111,4,FALSE)</f>
        <v>Donati Office Chair DO-126 Series Fabric 24</v>
      </c>
      <c r="H433" s="3" t="s">
        <v>325</v>
      </c>
      <c r="I433" s="14" t="s">
        <v>74</v>
      </c>
      <c r="J433" s="20" t="s">
        <v>987</v>
      </c>
      <c r="K433" s="3" t="s">
        <v>69</v>
      </c>
      <c r="L433" s="3">
        <v>2019</v>
      </c>
      <c r="M433" s="5"/>
      <c r="N433" s="64">
        <f>VLOOKUP(H433,'KODE BARANG 001'!$D$3:$L$115,8,0)</f>
        <v>650000</v>
      </c>
      <c r="O433" s="3" t="s">
        <v>214</v>
      </c>
      <c r="P433" s="14" t="str">
        <f t="shared" si="6"/>
        <v>KR01/GA /PL/BTI /2019-030</v>
      </c>
      <c r="Q433" s="3"/>
    </row>
    <row r="434" spans="2:17" x14ac:dyDescent="0.25">
      <c r="B434" s="14" t="s">
        <v>749</v>
      </c>
      <c r="C434" s="4" t="str">
        <f>VLOOKUP(H434,'KODE BARANG 001'!$D$4:$H$111,5,FALSE)</f>
        <v xml:space="preserve">PERALATAN </v>
      </c>
      <c r="D434" s="3" t="str">
        <f>VLOOKUP(C434,'KODE BARANG 001'!$H$4:$I$115,2,0)</f>
        <v>PL</v>
      </c>
      <c r="E434" s="3" t="str">
        <f>IFERROR(VLOOKUP('ALL '!H434,'KODE BARANG 001'!$D$3:$F$111,3,FALSE),"")</f>
        <v xml:space="preserve">KURSI </v>
      </c>
      <c r="F434" s="4" t="str">
        <f>VLOOKUP(H434,'KODE BARANG 001'!$D$3:E538,2,FALSE)</f>
        <v xml:space="preserve">KURSI STAFF </v>
      </c>
      <c r="G434" s="4" t="str">
        <f>VLOOKUP(H434,'KODE BARANG 001'!$D$4:$G$111,4,FALSE)</f>
        <v>Donati Kursi Kantor DO-591 G BLACK</v>
      </c>
      <c r="H434" s="36" t="s">
        <v>330</v>
      </c>
      <c r="I434" s="37" t="s">
        <v>54</v>
      </c>
      <c r="J434" s="38" t="s">
        <v>987</v>
      </c>
      <c r="K434" s="3" t="s">
        <v>69</v>
      </c>
      <c r="L434" s="3">
        <v>2019</v>
      </c>
      <c r="M434" s="5"/>
      <c r="N434" s="64">
        <f>VLOOKUP(H434,'KODE BARANG 001'!$D$3:$L$115,8,0)</f>
        <v>700000</v>
      </c>
      <c r="O434" s="3" t="s">
        <v>214</v>
      </c>
      <c r="P434" s="14" t="str">
        <f t="shared" si="6"/>
        <v>KR06/GA /PL/BTI /2019-018</v>
      </c>
      <c r="Q434" s="3"/>
    </row>
    <row r="435" spans="2:17" x14ac:dyDescent="0.25">
      <c r="B435" s="14" t="s">
        <v>750</v>
      </c>
      <c r="C435" s="4" t="str">
        <f>VLOOKUP(H435,'KODE BARANG 001'!$D$4:$H$111,5,FALSE)</f>
        <v xml:space="preserve">PERALATAN </v>
      </c>
      <c r="D435" s="3" t="str">
        <f>VLOOKUP(C435,'KODE BARANG 001'!$H$4:$I$115,2,0)</f>
        <v>PL</v>
      </c>
      <c r="E435" s="3" t="str">
        <f>IFERROR(VLOOKUP('ALL '!H435,'KODE BARANG 001'!$D$3:$F$111,3,FALSE),"")</f>
        <v>MEJA</v>
      </c>
      <c r="F435" s="4" t="str">
        <f>VLOOKUP(H435,'KODE BARANG 001'!$D$3:E539,2,FALSE)</f>
        <v>MEJA STAFF 2</v>
      </c>
      <c r="G435" s="4" t="str">
        <f>VLOOKUP(H435,'KODE BARANG 001'!$D$4:$G$111,4,FALSE)</f>
        <v>Donati Cherry Office Table-4ft</v>
      </c>
      <c r="H435" s="3" t="s">
        <v>351</v>
      </c>
      <c r="I435" s="14" t="s">
        <v>51</v>
      </c>
      <c r="J435" s="20" t="s">
        <v>987</v>
      </c>
      <c r="K435" s="3" t="s">
        <v>69</v>
      </c>
      <c r="L435" s="3">
        <v>2019</v>
      </c>
      <c r="M435" s="5"/>
      <c r="N435" s="64">
        <f>VLOOKUP(H435,'KODE BARANG 001'!$D$3:$L$115,8,0)</f>
        <v>2100000</v>
      </c>
      <c r="O435" s="3" t="s">
        <v>214</v>
      </c>
      <c r="P435" s="14" t="str">
        <f t="shared" si="6"/>
        <v>MJ02/GA /PL/BTI /2019-015</v>
      </c>
      <c r="Q435" s="3"/>
    </row>
    <row r="436" spans="2:17" x14ac:dyDescent="0.25">
      <c r="B436" s="14" t="s">
        <v>751</v>
      </c>
      <c r="C436" s="4" t="str">
        <f>VLOOKUP(H436,'KODE BARANG 001'!$D$4:$H$111,5,FALSE)</f>
        <v xml:space="preserve">PERALATAN </v>
      </c>
      <c r="D436" s="3" t="str">
        <f>VLOOKUP(C436,'KODE BARANG 001'!$H$4:$I$115,2,0)</f>
        <v>PL</v>
      </c>
      <c r="E436" s="3" t="str">
        <f>IFERROR(VLOOKUP('ALL '!H436,'KODE BARANG 001'!$D$3:$F$111,3,FALSE),"")</f>
        <v>MEJA</v>
      </c>
      <c r="F436" s="4" t="str">
        <f>VLOOKUP(H436,'KODE BARANG 001'!$D$3:E540,2,FALSE)</f>
        <v>MEJA STAFF 2</v>
      </c>
      <c r="G436" s="32" t="str">
        <f>VLOOKUP(H436,'KODE BARANG 001'!$D$4:$G$111,4,FALSE)</f>
        <v>Donati Cherry Office Table-4ft</v>
      </c>
      <c r="H436" s="33" t="s">
        <v>351</v>
      </c>
      <c r="I436" s="34" t="s">
        <v>52</v>
      </c>
      <c r="J436" s="20" t="s">
        <v>987</v>
      </c>
      <c r="K436" s="3" t="s">
        <v>69</v>
      </c>
      <c r="L436" s="3">
        <v>2019</v>
      </c>
      <c r="M436" s="5"/>
      <c r="N436" s="64">
        <f>VLOOKUP(H436,'KODE BARANG 001'!$D$3:$L$115,8,0)</f>
        <v>2100000</v>
      </c>
      <c r="O436" s="3" t="s">
        <v>214</v>
      </c>
      <c r="P436" s="14" t="str">
        <f t="shared" si="6"/>
        <v>MJ02/GA /PL/BTI /2019-016</v>
      </c>
      <c r="Q436" s="3"/>
    </row>
    <row r="437" spans="2:17" x14ac:dyDescent="0.25">
      <c r="B437" s="14" t="s">
        <v>752</v>
      </c>
      <c r="C437" s="4" t="str">
        <f>VLOOKUP(H437,'KODE BARANG 001'!$D$4:$H$111,5,FALSE)</f>
        <v xml:space="preserve">PERALATAN </v>
      </c>
      <c r="D437" s="3" t="str">
        <f>VLOOKUP(C437,'KODE BARANG 001'!$H$4:$I$115,2,0)</f>
        <v>PL</v>
      </c>
      <c r="E437" s="3" t="str">
        <f>IFERROR(VLOOKUP('ALL '!H437,'KODE BARANG 001'!$D$3:$F$111,3,FALSE),"")</f>
        <v xml:space="preserve">KURSI </v>
      </c>
      <c r="F437" s="4" t="str">
        <f>VLOOKUP(H437,'KODE BARANG 001'!$D$3:E541,2,FALSE)</f>
        <v xml:space="preserve">KURSI DIRECTOR/ MANAGER </v>
      </c>
      <c r="G437" s="4" t="str">
        <f>VLOOKUP(H437,'KODE BARANG 001'!$D$4:$G$111,4,FALSE)</f>
        <v>Asiento HR B23 Mesh Kaki Besi Hitam Direktur Kursi Kantor</v>
      </c>
      <c r="H437" s="3" t="s">
        <v>327</v>
      </c>
      <c r="I437" s="14" t="s">
        <v>38</v>
      </c>
      <c r="J437" s="20" t="s">
        <v>988</v>
      </c>
      <c r="K437" s="3" t="s">
        <v>69</v>
      </c>
      <c r="L437" s="3">
        <v>2021</v>
      </c>
      <c r="M437" s="5"/>
      <c r="N437" s="64">
        <f>VLOOKUP(H437,'KODE BARANG 001'!$D$3:$L$115,8,0)</f>
        <v>1400000</v>
      </c>
      <c r="O437" s="3" t="s">
        <v>214</v>
      </c>
      <c r="P437" s="14" t="str">
        <f t="shared" si="6"/>
        <v>KR03/GA /PL/BTI /2021-002</v>
      </c>
      <c r="Q437" s="3"/>
    </row>
    <row r="438" spans="2:17" x14ac:dyDescent="0.25">
      <c r="B438" s="14" t="s">
        <v>754</v>
      </c>
      <c r="C438" s="4" t="str">
        <f>VLOOKUP(H438,'KODE BARANG 001'!$D$4:$H$111,5,FALSE)</f>
        <v xml:space="preserve">PERALATAN </v>
      </c>
      <c r="D438" s="3" t="str">
        <f>VLOOKUP(C438,'KODE BARANG 001'!$H$4:$I$115,2,0)</f>
        <v>PL</v>
      </c>
      <c r="E438" s="3" t="str">
        <f>IFERROR(VLOOKUP('ALL '!H438,'KODE BARANG 001'!$D$3:$F$111,3,FALSE),"")</f>
        <v>MEJA</v>
      </c>
      <c r="F438" s="4" t="str">
        <f>VLOOKUP(H438,'KODE BARANG 001'!$D$3:E542,2,FALSE)</f>
        <v>MEJA GENERAL MANAGER 02</v>
      </c>
      <c r="G438" s="35" t="str">
        <f>VLOOKUP(H438,'KODE BARANG 001'!$D$4:$G$111,4,FALSE)</f>
        <v xml:space="preserve">Donati Winch desk 150 x 75 cm Beech+ Alu+bulatan samping </v>
      </c>
      <c r="H438" s="36" t="s">
        <v>353</v>
      </c>
      <c r="I438" s="37" t="s">
        <v>37</v>
      </c>
      <c r="J438" s="20" t="s">
        <v>988</v>
      </c>
      <c r="K438" s="3" t="s">
        <v>69</v>
      </c>
      <c r="L438" s="3">
        <v>2021</v>
      </c>
      <c r="M438" s="5"/>
      <c r="N438" s="64">
        <f>VLOOKUP(H438,'KODE BARANG 001'!$D$3:$L$115,8,0)</f>
        <v>1300000</v>
      </c>
      <c r="O438" s="3" t="s">
        <v>214</v>
      </c>
      <c r="P438" s="14" t="str">
        <f t="shared" si="6"/>
        <v>MJ04/GA /PL/BTI /2021-001</v>
      </c>
      <c r="Q438" s="3"/>
    </row>
    <row r="439" spans="2:17" x14ac:dyDescent="0.25">
      <c r="B439" s="14" t="s">
        <v>755</v>
      </c>
      <c r="C439" s="4" t="str">
        <f>VLOOKUP(H439,'KODE BARANG 001'!$D$4:$H$111,5,FALSE)</f>
        <v xml:space="preserve">PERALATAN </v>
      </c>
      <c r="D439" s="3" t="str">
        <f>VLOOKUP(C439,'KODE BARANG 001'!$H$4:$I$115,2,0)</f>
        <v>PL</v>
      </c>
      <c r="E439" s="3" t="str">
        <f>IFERROR(VLOOKUP('ALL '!H439,'KODE BARANG 001'!$D$3:$F$111,3,FALSE),"")</f>
        <v xml:space="preserve">LEMARI </v>
      </c>
      <c r="F439" s="4" t="str">
        <f>VLOOKUP(H439,'KODE BARANG 001'!$D$3:E543,2,FALSE)</f>
        <v>LEMARI FILE 1</v>
      </c>
      <c r="G439" s="4" t="str">
        <f>VLOOKUP(H439,'KODE BARANG 001'!$D$4:$G$111,4,FALSE)</f>
        <v>Donati Lemari Arsip Charlotte D O C. 43 L Uk 80x40x86cm MAPLE</v>
      </c>
      <c r="H439" s="3" t="s">
        <v>302</v>
      </c>
      <c r="I439" s="14" t="s">
        <v>76</v>
      </c>
      <c r="J439" s="20" t="s">
        <v>988</v>
      </c>
      <c r="K439" s="3" t="s">
        <v>69</v>
      </c>
      <c r="L439" s="3">
        <v>2021</v>
      </c>
      <c r="M439" s="5"/>
      <c r="N439" s="64">
        <f>VLOOKUP(H439,'KODE BARANG 001'!$D$3:$L$115,8,0)</f>
        <v>2750000</v>
      </c>
      <c r="O439" s="3" t="s">
        <v>214</v>
      </c>
      <c r="P439" s="14" t="str">
        <f t="shared" si="6"/>
        <v>LM10/GA /PL/BTI /2021-032</v>
      </c>
      <c r="Q439" s="3"/>
    </row>
    <row r="440" spans="2:17" x14ac:dyDescent="0.25">
      <c r="B440" s="14" t="s">
        <v>756</v>
      </c>
      <c r="C440" s="4" t="str">
        <f>VLOOKUP(H440,'KODE BARANG 001'!$D$4:$H$111,5,FALSE)</f>
        <v xml:space="preserve">PERLENGKAPAN </v>
      </c>
      <c r="D440" s="3" t="str">
        <f>VLOOKUP(C440,'KODE BARANG 001'!$H$4:$I$115,2,0)</f>
        <v>PK</v>
      </c>
      <c r="E440" s="3" t="str">
        <f>IFERROR(VLOOKUP('ALL '!H440,'KODE BARANG 001'!$D$3:$F$111,3,FALSE),"")</f>
        <v xml:space="preserve">BOX </v>
      </c>
      <c r="F440" s="4" t="str">
        <f>VLOOKUP(H440,'KODE BARANG 001'!$D$3:E543,2,FALSE)</f>
        <v>TEMPAT SAMPAH 1</v>
      </c>
      <c r="G440" s="4" t="str">
        <f>VLOOKUP(H440,'KODE BARANG 001'!$D$4:$G$111,4,FALSE)</f>
        <v>Krisbow Tong Sampah Injak 12 Liter Stainless Steel Dust Bin</v>
      </c>
      <c r="H440" s="3" t="s">
        <v>319</v>
      </c>
      <c r="I440" s="14" t="s">
        <v>45</v>
      </c>
      <c r="J440" s="20" t="s">
        <v>988</v>
      </c>
      <c r="K440" s="3" t="s">
        <v>69</v>
      </c>
      <c r="L440" s="3">
        <v>2021</v>
      </c>
      <c r="M440" s="5"/>
      <c r="N440" s="64">
        <f>VLOOKUP(H440,'KODE BARANG 001'!$D$3:$L$115,8,0)</f>
        <v>250000</v>
      </c>
      <c r="O440" s="3" t="s">
        <v>214</v>
      </c>
      <c r="P440" s="14" t="str">
        <f t="shared" si="6"/>
        <v>BX03/GA /PK/BTI /2021-009</v>
      </c>
      <c r="Q440" s="3"/>
    </row>
    <row r="441" spans="2:17" x14ac:dyDescent="0.25">
      <c r="B441" s="14" t="s">
        <v>757</v>
      </c>
      <c r="C441" s="4" t="str">
        <f>VLOOKUP(H441,'KODE BARANG 001'!$D$4:$H$111,5,FALSE)</f>
        <v xml:space="preserve">PERALATAN </v>
      </c>
      <c r="D441" s="3" t="str">
        <f>VLOOKUP(C441,'KODE BARANG 001'!$H$4:$I$115,2,0)</f>
        <v>PL</v>
      </c>
      <c r="E441" s="3" t="str">
        <f>IFERROR(VLOOKUP('ALL '!H441,'KODE BARANG 001'!$D$3:$F$111,3,FALSE),"")</f>
        <v xml:space="preserve">KURSI </v>
      </c>
      <c r="F441" s="4" t="str">
        <f>VLOOKUP(H441,'KODE BARANG 001'!$D$3:E544,2,FALSE)</f>
        <v xml:space="preserve">KURSI STAFF </v>
      </c>
      <c r="G441" s="4" t="str">
        <f>VLOOKUP(H441,'KODE BARANG 001'!$D$4:$G$111,4,FALSE)</f>
        <v>Donati Kursi Kantor DO-591 G BLACK</v>
      </c>
      <c r="H441" s="3" t="s">
        <v>330</v>
      </c>
      <c r="I441" s="14" t="s">
        <v>55</v>
      </c>
      <c r="J441" s="20" t="s">
        <v>988</v>
      </c>
      <c r="K441" s="3" t="s">
        <v>69</v>
      </c>
      <c r="L441" s="3">
        <v>2021</v>
      </c>
      <c r="M441" s="5"/>
      <c r="N441" s="64">
        <f>VLOOKUP(H441,'KODE BARANG 001'!$D$3:$L$115,8,0)</f>
        <v>700000</v>
      </c>
      <c r="O441" s="3" t="s">
        <v>214</v>
      </c>
      <c r="P441" s="14" t="str">
        <f t="shared" si="6"/>
        <v>KR06/GA /PL/BTI /2021-019</v>
      </c>
      <c r="Q441" s="3"/>
    </row>
    <row r="442" spans="2:17" x14ac:dyDescent="0.25">
      <c r="B442" s="14" t="s">
        <v>758</v>
      </c>
      <c r="C442" s="4" t="str">
        <f>VLOOKUP(H442,'KODE BARANG 001'!$D$4:$H$111,5,FALSE)</f>
        <v xml:space="preserve">PERALATAN </v>
      </c>
      <c r="D442" s="3" t="str">
        <f>VLOOKUP(C442,'KODE BARANG 001'!$H$4:$I$115,2,0)</f>
        <v>PL</v>
      </c>
      <c r="E442" s="3" t="str">
        <f>IFERROR(VLOOKUP('ALL '!H442,'KODE BARANG 001'!$D$3:$F$111,3,FALSE),"")</f>
        <v xml:space="preserve">LEMARI </v>
      </c>
      <c r="F442" s="4" t="str">
        <f>VLOOKUP(H442,'KODE BARANG 001'!$D$3:E545,2,FALSE)</f>
        <v xml:space="preserve">LACI DORONG </v>
      </c>
      <c r="G442" s="4" t="str">
        <f>VLOOKUP(H442,'KODE BARANG 001'!$D$4:$G$111,4,FALSE)</f>
        <v>Meja 3 laci dorong Lunar LMD 03</v>
      </c>
      <c r="H442" s="3" t="s">
        <v>341</v>
      </c>
      <c r="I442" s="14" t="s">
        <v>70</v>
      </c>
      <c r="J442" s="20" t="s">
        <v>988</v>
      </c>
      <c r="K442" s="3" t="s">
        <v>69</v>
      </c>
      <c r="L442" s="3">
        <v>2021</v>
      </c>
      <c r="M442" s="5"/>
      <c r="N442" s="64">
        <f>VLOOKUP(H442,'KODE BARANG 001'!$D$3:$L$115,8,0)</f>
        <v>650000</v>
      </c>
      <c r="O442" s="3" t="s">
        <v>214</v>
      </c>
      <c r="P442" s="14" t="str">
        <f t="shared" si="6"/>
        <v>LM01/GA /PL/BTI /2021-026</v>
      </c>
      <c r="Q442" s="3"/>
    </row>
    <row r="443" spans="2:17" x14ac:dyDescent="0.25">
      <c r="B443" s="14" t="s">
        <v>759</v>
      </c>
      <c r="C443" s="4" t="str">
        <f>VLOOKUP(H443,'KODE BARANG 001'!$D$4:$H$111,5,FALSE)</f>
        <v xml:space="preserve">PERALATAN </v>
      </c>
      <c r="D443" s="3" t="str">
        <f>VLOOKUP(C443,'KODE BARANG 001'!$H$4:$I$115,2,0)</f>
        <v>PL</v>
      </c>
      <c r="E443" s="3" t="str">
        <f>IFERROR(VLOOKUP('ALL '!H443,'KODE BARANG 001'!$D$3:$F$111,3,FALSE),"")</f>
        <v>MEJA</v>
      </c>
      <c r="F443" s="4" t="str">
        <f>VLOOKUP(H443,'KODE BARANG 001'!$D$3:E546,2,FALSE)</f>
        <v>MEJA MANAGER 01</v>
      </c>
      <c r="G443" s="4" t="str">
        <f>VLOOKUP(H443,'KODE BARANG 001'!$D$4:$G$111,4,FALSE)</f>
        <v>Donati Winch desk 150 x 75 cm Beech+ Alu</v>
      </c>
      <c r="H443" s="3" t="s">
        <v>352</v>
      </c>
      <c r="I443" s="14" t="s">
        <v>39</v>
      </c>
      <c r="J443" s="20" t="s">
        <v>989</v>
      </c>
      <c r="K443" s="3" t="s">
        <v>69</v>
      </c>
      <c r="L443" s="3">
        <v>2019</v>
      </c>
      <c r="M443" s="5"/>
      <c r="N443" s="64">
        <f>VLOOKUP(H443,'KODE BARANG 001'!$D$3:$L$115,8,0)</f>
        <v>1100000</v>
      </c>
      <c r="O443" s="3" t="s">
        <v>214</v>
      </c>
      <c r="P443" s="14" t="str">
        <f t="shared" si="6"/>
        <v>MJ03/GA /PL/BTI /2019-003</v>
      </c>
      <c r="Q443" s="3"/>
    </row>
    <row r="444" spans="2:17" x14ac:dyDescent="0.25">
      <c r="B444" s="14" t="s">
        <v>760</v>
      </c>
      <c r="C444" s="4" t="str">
        <f>VLOOKUP(H444,'KODE BARANG 001'!$D$4:$H$111,5,FALSE)</f>
        <v xml:space="preserve">PERALATAN </v>
      </c>
      <c r="D444" s="3" t="str">
        <f>VLOOKUP(C444,'KODE BARANG 001'!$H$4:$I$115,2,0)</f>
        <v>PL</v>
      </c>
      <c r="E444" s="3" t="str">
        <f>IFERROR(VLOOKUP('ALL '!H444,'KODE BARANG 001'!$D$3:$F$111,3,FALSE),"")</f>
        <v xml:space="preserve">LEMARI </v>
      </c>
      <c r="F444" s="4" t="str">
        <f>VLOOKUP(H444,'KODE BARANG 001'!$D$3:E547,2,FALSE)</f>
        <v>LEMARI FILE 1</v>
      </c>
      <c r="G444" s="32" t="str">
        <f>VLOOKUP(H444,'KODE BARANG 001'!$D$4:$G$111,4,FALSE)</f>
        <v>Donati Lemari Arsip Charlotte D O C. 43 L Uk 80x40x86cm MAPLE</v>
      </c>
      <c r="H444" s="33" t="s">
        <v>302</v>
      </c>
      <c r="I444" s="34" t="s">
        <v>77</v>
      </c>
      <c r="J444" s="20" t="s">
        <v>989</v>
      </c>
      <c r="K444" s="3" t="s">
        <v>69</v>
      </c>
      <c r="L444" s="3">
        <v>2019</v>
      </c>
      <c r="M444" s="5"/>
      <c r="N444" s="64">
        <f>VLOOKUP(H444,'KODE BARANG 001'!$D$3:$L$115,8,0)</f>
        <v>2750000</v>
      </c>
      <c r="O444" s="3" t="s">
        <v>214</v>
      </c>
      <c r="P444" s="14" t="str">
        <f t="shared" si="6"/>
        <v>LM10/GA /PL/BTI /2019-033</v>
      </c>
      <c r="Q444" s="3"/>
    </row>
    <row r="445" spans="2:17" x14ac:dyDescent="0.25">
      <c r="B445" s="14" t="s">
        <v>761</v>
      </c>
      <c r="C445" s="4" t="str">
        <f>VLOOKUP(H445,'KODE BARANG 001'!$D$4:$H$111,5,FALSE)</f>
        <v xml:space="preserve">PERALATAN </v>
      </c>
      <c r="D445" s="3" t="str">
        <f>VLOOKUP(C445,'KODE BARANG 001'!$H$4:$I$115,2,0)</f>
        <v>PL</v>
      </c>
      <c r="E445" s="3" t="str">
        <f>IFERROR(VLOOKUP('ALL '!H445,'KODE BARANG 001'!$D$3:$F$111,3,FALSE),"")</f>
        <v xml:space="preserve">KURSI </v>
      </c>
      <c r="F445" s="4" t="str">
        <f>VLOOKUP(H445,'KODE BARANG 001'!$D$3:E548,2,FALSE)</f>
        <v xml:space="preserve">KURSI DIRECTOR/ MANAGER </v>
      </c>
      <c r="G445" s="4" t="str">
        <f>VLOOKUP(H445,'KODE BARANG 001'!$D$4:$G$111,4,FALSE)</f>
        <v>Asiento HR B23 Mesh Kaki Besi Hitam Direktur Kursi Kantor</v>
      </c>
      <c r="H445" s="3" t="s">
        <v>327</v>
      </c>
      <c r="I445" s="14" t="s">
        <v>39</v>
      </c>
      <c r="J445" s="20" t="s">
        <v>989</v>
      </c>
      <c r="K445" s="3" t="s">
        <v>69</v>
      </c>
      <c r="L445" s="3">
        <v>2021</v>
      </c>
      <c r="M445" s="5"/>
      <c r="N445" s="64">
        <f>VLOOKUP(H445,'KODE BARANG 001'!$D$3:$L$115,8,0)</f>
        <v>1400000</v>
      </c>
      <c r="O445" s="3" t="s">
        <v>214</v>
      </c>
      <c r="P445" s="14" t="str">
        <f t="shared" si="6"/>
        <v>KR03/GA /PL/BTI /2021-003</v>
      </c>
      <c r="Q445" s="3"/>
    </row>
    <row r="446" spans="2:17" x14ac:dyDescent="0.25">
      <c r="B446" s="14" t="s">
        <v>762</v>
      </c>
      <c r="C446" s="4" t="str">
        <f>VLOOKUP(H446,'KODE BARANG 001'!$D$4:$H$111,5,FALSE)</f>
        <v xml:space="preserve">PERLENGKAPAN </v>
      </c>
      <c r="D446" s="3" t="str">
        <f>VLOOKUP(C446,'KODE BARANG 001'!$H$4:$I$115,2,0)</f>
        <v>PK</v>
      </c>
      <c r="E446" s="3" t="str">
        <f>IFERROR(VLOOKUP('ALL '!H446,'KODE BARANG 001'!$D$3:$F$111,3,FALSE),"")</f>
        <v xml:space="preserve">BOX </v>
      </c>
      <c r="F446" s="4" t="str">
        <f>VLOOKUP(H446,'KODE BARANG 001'!$D$3:E549,2,FALSE)</f>
        <v>TEMPAT SAMPAH 1</v>
      </c>
      <c r="G446" s="35" t="str">
        <f>VLOOKUP(H446,'KODE BARANG 001'!$D$4:$G$111,4,FALSE)</f>
        <v>Krisbow Tong Sampah Injak 12 Liter Stainless Steel Dust Bin</v>
      </c>
      <c r="H446" s="36" t="s">
        <v>319</v>
      </c>
      <c r="I446" s="37" t="s">
        <v>46</v>
      </c>
      <c r="J446" s="20" t="s">
        <v>989</v>
      </c>
      <c r="K446" s="3" t="s">
        <v>69</v>
      </c>
      <c r="L446" s="3">
        <v>2019</v>
      </c>
      <c r="M446" s="5"/>
      <c r="N446" s="64">
        <f>VLOOKUP(H446,'KODE BARANG 001'!$D$3:$L$115,8,0)</f>
        <v>250000</v>
      </c>
      <c r="O446" s="3" t="s">
        <v>214</v>
      </c>
      <c r="P446" s="14" t="str">
        <f t="shared" si="6"/>
        <v>BX03/GA /PK/BTI /2019-010</v>
      </c>
      <c r="Q446" s="3"/>
    </row>
    <row r="447" spans="2:17" x14ac:dyDescent="0.25">
      <c r="B447" s="14" t="s">
        <v>763</v>
      </c>
      <c r="C447" s="4" t="str">
        <f>VLOOKUP(H447,'KODE BARANG 001'!$D$4:$H$111,5,FALSE)</f>
        <v xml:space="preserve">PERALATAN </v>
      </c>
      <c r="D447" s="3" t="str">
        <f>VLOOKUP(C447,'KODE BARANG 001'!$H$4:$I$115,2,0)</f>
        <v>PL</v>
      </c>
      <c r="E447" s="3" t="str">
        <f>IFERROR(VLOOKUP('ALL '!H447,'KODE BARANG 001'!$D$3:$F$111,3,FALSE),"")</f>
        <v xml:space="preserve">KURSI </v>
      </c>
      <c r="F447" s="4" t="str">
        <f>VLOOKUP(H447,'KODE BARANG 001'!$D$3:E550,2,FALSE)</f>
        <v xml:space="preserve">KURSI STAFF </v>
      </c>
      <c r="G447" s="4" t="str">
        <f>VLOOKUP(H447,'KODE BARANG 001'!$D$4:$G$111,4,FALSE)</f>
        <v>Donati Kursi Kantor DO-591 G BLACK</v>
      </c>
      <c r="H447" s="3" t="s">
        <v>330</v>
      </c>
      <c r="I447" s="14" t="s">
        <v>56</v>
      </c>
      <c r="J447" s="20" t="s">
        <v>990</v>
      </c>
      <c r="K447" s="3" t="s">
        <v>69</v>
      </c>
      <c r="L447" s="3">
        <v>2019</v>
      </c>
      <c r="M447" s="5"/>
      <c r="N447" s="64">
        <f>VLOOKUP(H447,'KODE BARANG 001'!$D$3:$L$115,8,0)</f>
        <v>700000</v>
      </c>
      <c r="O447" s="3" t="s">
        <v>214</v>
      </c>
      <c r="P447" s="14" t="str">
        <f t="shared" si="6"/>
        <v>KR06/GA /PL/BTI /2019-020</v>
      </c>
      <c r="Q447" s="3"/>
    </row>
    <row r="448" spans="2:17" x14ac:dyDescent="0.25">
      <c r="B448" s="14" t="s">
        <v>764</v>
      </c>
      <c r="C448" s="4" t="str">
        <f>VLOOKUP(H448,'KODE BARANG 001'!$D$4:$H$111,5,FALSE)</f>
        <v xml:space="preserve">PERALATAN </v>
      </c>
      <c r="D448" s="3" t="str">
        <f>VLOOKUP(C448,'KODE BARANG 001'!$H$4:$I$115,2,0)</f>
        <v>PL</v>
      </c>
      <c r="E448" s="3" t="str">
        <f>IFERROR(VLOOKUP('ALL '!H448,'KODE BARANG 001'!$D$3:$F$111,3,FALSE),"")</f>
        <v xml:space="preserve">LEMARI </v>
      </c>
      <c r="F448" s="4" t="str">
        <f>VLOOKUP(H448,'KODE BARANG 001'!$D$3:E550,2,FALSE)</f>
        <v xml:space="preserve">LACI DORONG </v>
      </c>
      <c r="G448" s="4" t="str">
        <f>VLOOKUP(H448,'KODE BARANG 001'!$D$4:$G$111,4,FALSE)</f>
        <v>Meja 3 laci dorong Lunar LMD 03</v>
      </c>
      <c r="H448" s="3" t="s">
        <v>341</v>
      </c>
      <c r="I448" s="14" t="s">
        <v>71</v>
      </c>
      <c r="J448" s="20" t="s">
        <v>991</v>
      </c>
      <c r="K448" s="3" t="s">
        <v>69</v>
      </c>
      <c r="L448" s="3">
        <v>2019</v>
      </c>
      <c r="M448" s="5"/>
      <c r="N448" s="64">
        <f>VLOOKUP(H448,'KODE BARANG 001'!$D$3:$L$115,8,0)</f>
        <v>650000</v>
      </c>
      <c r="O448" s="3" t="s">
        <v>214</v>
      </c>
      <c r="P448" s="14" t="str">
        <f t="shared" si="6"/>
        <v>LM01/GA /PL/BTI /2019-027</v>
      </c>
      <c r="Q448" s="3"/>
    </row>
    <row r="449" spans="2:17" x14ac:dyDescent="0.25">
      <c r="B449" s="14" t="s">
        <v>765</v>
      </c>
      <c r="C449" s="4" t="str">
        <f>VLOOKUP(H449,'KODE BARANG 001'!$D$4:$H$111,5,FALSE)</f>
        <v xml:space="preserve">PERALATAN </v>
      </c>
      <c r="D449" s="3" t="str">
        <f>VLOOKUP(C449,'KODE BARANG 001'!$H$4:$I$115,2,0)</f>
        <v>PL</v>
      </c>
      <c r="E449" s="3" t="str">
        <f>IFERROR(VLOOKUP('ALL '!H449,'KODE BARANG 001'!$D$3:$F$111,3,FALSE),"")</f>
        <v>MEJA</v>
      </c>
      <c r="F449" s="4" t="str">
        <f>VLOOKUP(H449,'KODE BARANG 001'!$D$3:E551,2,FALSE)</f>
        <v>MEJA MANAGER 01</v>
      </c>
      <c r="G449" s="4" t="str">
        <f>VLOOKUP(H449,'KODE BARANG 001'!$D$4:$G$111,4,FALSE)</f>
        <v>Donati Winch desk 150 x 75 cm Beech+ Alu</v>
      </c>
      <c r="H449" s="3" t="s">
        <v>352</v>
      </c>
      <c r="I449" s="14" t="s">
        <v>40</v>
      </c>
      <c r="J449" s="20" t="s">
        <v>991</v>
      </c>
      <c r="K449" s="3" t="s">
        <v>69</v>
      </c>
      <c r="L449" s="3">
        <v>2019</v>
      </c>
      <c r="M449" s="5"/>
      <c r="N449" s="64">
        <f>VLOOKUP(H449,'KODE BARANG 001'!$D$3:$L$115,8,0)</f>
        <v>1100000</v>
      </c>
      <c r="O449" s="3" t="s">
        <v>214</v>
      </c>
      <c r="P449" s="14" t="str">
        <f t="shared" si="6"/>
        <v>MJ03/GA /PL/BTI /2019-004</v>
      </c>
      <c r="Q449" s="3"/>
    </row>
    <row r="450" spans="2:17" x14ac:dyDescent="0.25">
      <c r="B450" s="14" t="s">
        <v>766</v>
      </c>
      <c r="C450" s="4" t="str">
        <f>VLOOKUP(H450,'KODE BARANG 001'!$D$4:$H$111,5,FALSE)</f>
        <v xml:space="preserve">PERALATAN </v>
      </c>
      <c r="D450" s="3" t="str">
        <f>VLOOKUP(C450,'KODE BARANG 001'!$H$4:$I$115,2,0)</f>
        <v>PL</v>
      </c>
      <c r="E450" s="3" t="str">
        <f>IFERROR(VLOOKUP('ALL '!H450,'KODE BARANG 001'!$D$3:$F$111,3,FALSE),"")</f>
        <v xml:space="preserve">LEMARI </v>
      </c>
      <c r="F450" s="4" t="str">
        <f>VLOOKUP(H450,'KODE BARANG 001'!$D$3:E552,2,FALSE)</f>
        <v xml:space="preserve">LACI DORONG </v>
      </c>
      <c r="G450" s="4" t="str">
        <f>VLOOKUP(H450,'KODE BARANG 001'!$D$4:$G$111,4,FALSE)</f>
        <v>Meja 3 laci dorong Lunar LMD 03</v>
      </c>
      <c r="H450" s="3" t="s">
        <v>341</v>
      </c>
      <c r="I450" s="14" t="s">
        <v>72</v>
      </c>
      <c r="J450" s="20" t="s">
        <v>991</v>
      </c>
      <c r="K450" s="3" t="s">
        <v>69</v>
      </c>
      <c r="L450" s="3">
        <v>2019</v>
      </c>
      <c r="M450" s="5"/>
      <c r="N450" s="64">
        <f>VLOOKUP(H450,'KODE BARANG 001'!$D$3:$L$115,8,0)</f>
        <v>650000</v>
      </c>
      <c r="O450" s="3" t="s">
        <v>214</v>
      </c>
      <c r="P450" s="14" t="str">
        <f t="shared" si="6"/>
        <v>LM01/GA /PL/BTI /2019-028</v>
      </c>
      <c r="Q450" s="3"/>
    </row>
    <row r="451" spans="2:17" x14ac:dyDescent="0.25">
      <c r="B451" s="14" t="s">
        <v>767</v>
      </c>
      <c r="C451" s="4" t="str">
        <f>VLOOKUP(H451,'KODE BARANG 001'!$D$4:$H$111,5,FALSE)</f>
        <v xml:space="preserve">PERALATAN </v>
      </c>
      <c r="D451" s="3" t="str">
        <f>VLOOKUP(C451,'KODE BARANG 001'!$H$4:$I$115,2,0)</f>
        <v>PL</v>
      </c>
      <c r="E451" s="3" t="str">
        <f>IFERROR(VLOOKUP('ALL '!H451,'KODE BARANG 001'!$D$3:$F$111,3,FALSE),"")</f>
        <v xml:space="preserve">KURSI </v>
      </c>
      <c r="F451" s="4" t="str">
        <f>VLOOKUP(H451,'KODE BARANG 001'!$D$3:E674,2,FALSE)</f>
        <v>KURSI MEETING 1</v>
      </c>
      <c r="G451" s="4" t="str">
        <f>VLOOKUP(H451,'KODE BARANG 001'!$D$4:$G$111,4,FALSE)</f>
        <v>Kursi Meeting Donati TRAVI 2 - BLACK</v>
      </c>
      <c r="H451" s="36" t="s">
        <v>326</v>
      </c>
      <c r="I451" s="37" t="s">
        <v>51</v>
      </c>
      <c r="J451" s="20" t="s">
        <v>990</v>
      </c>
      <c r="K451" s="3" t="s">
        <v>69</v>
      </c>
      <c r="L451" s="3">
        <v>2019</v>
      </c>
      <c r="M451" s="5"/>
      <c r="N451" s="64">
        <f>VLOOKUP(H451,'KODE BARANG 001'!$D$3:$L$115,8,0)</f>
        <v>1200000</v>
      </c>
      <c r="O451" s="3" t="s">
        <v>214</v>
      </c>
      <c r="P451" s="14" t="str">
        <f t="shared" si="6"/>
        <v>KR02/GA /PL/BTI /2019-015</v>
      </c>
      <c r="Q451" s="3"/>
    </row>
    <row r="452" spans="2:17" x14ac:dyDescent="0.25">
      <c r="B452" s="14" t="s">
        <v>768</v>
      </c>
      <c r="C452" s="4" t="str">
        <f>VLOOKUP(H452,'KODE BARANG 001'!$D$4:$H$111,5,FALSE)</f>
        <v xml:space="preserve">PERALATAN </v>
      </c>
      <c r="D452" s="3" t="str">
        <f>VLOOKUP(C452,'KODE BARANG 001'!$H$4:$I$115,2,0)</f>
        <v>PL</v>
      </c>
      <c r="E452" s="3" t="str">
        <f>IFERROR(VLOOKUP('ALL '!H452,'KODE BARANG 001'!$D$3:$F$111,3,FALSE),"")</f>
        <v xml:space="preserve">KURSI </v>
      </c>
      <c r="F452" s="4" t="str">
        <f>VLOOKUP(H452,'KODE BARANG 001'!$D$3:E675,2,FALSE)</f>
        <v>KURSI MEETING 1</v>
      </c>
      <c r="G452" s="4" t="str">
        <f>VLOOKUP(H452,'KODE BARANG 001'!$D$4:$G$111,4,FALSE)</f>
        <v>Kursi Meeting Donati TRAVI 2 - BLACK</v>
      </c>
      <c r="H452" s="3" t="s">
        <v>326</v>
      </c>
      <c r="I452" s="14" t="s">
        <v>52</v>
      </c>
      <c r="J452" s="20" t="s">
        <v>990</v>
      </c>
      <c r="K452" s="3" t="s">
        <v>69</v>
      </c>
      <c r="L452" s="3">
        <v>2019</v>
      </c>
      <c r="M452" s="5"/>
      <c r="N452" s="64">
        <f>VLOOKUP(H452,'KODE BARANG 001'!$D$3:$L$115,8,0)</f>
        <v>1200000</v>
      </c>
      <c r="O452" s="3" t="s">
        <v>214</v>
      </c>
      <c r="P452" s="14" t="str">
        <f t="shared" si="6"/>
        <v>KR02/GA /PL/BTI /2019-016</v>
      </c>
      <c r="Q452" s="3"/>
    </row>
    <row r="453" spans="2:17" x14ac:dyDescent="0.25">
      <c r="B453" s="14" t="s">
        <v>769</v>
      </c>
      <c r="C453" s="4" t="str">
        <f>VLOOKUP(H453,'KODE BARANG 001'!$D$4:$H$111,5,FALSE)</f>
        <v xml:space="preserve">PERALATAN </v>
      </c>
      <c r="D453" s="3" t="str">
        <f>VLOOKUP(C453,'KODE BARANG 001'!$H$4:$I$115,2,0)</f>
        <v>PL</v>
      </c>
      <c r="E453" s="3" t="str">
        <f>IFERROR(VLOOKUP('ALL '!H453,'KODE BARANG 001'!$D$3:$F$111,3,FALSE),"")</f>
        <v xml:space="preserve">KURSI </v>
      </c>
      <c r="F453" s="4" t="str">
        <f>VLOOKUP(H453,'KODE BARANG 001'!$D$3:E676,2,FALSE)</f>
        <v>KURSI MEETING 1</v>
      </c>
      <c r="G453" s="4" t="str">
        <f>VLOOKUP(H453,'KODE BARANG 001'!$D$4:$G$111,4,FALSE)</f>
        <v>Kursi Meeting Donati TRAVI 2 - BLACK</v>
      </c>
      <c r="H453" s="3" t="s">
        <v>326</v>
      </c>
      <c r="I453" s="14" t="s">
        <v>53</v>
      </c>
      <c r="J453" s="20" t="s">
        <v>990</v>
      </c>
      <c r="K453" s="3" t="s">
        <v>69</v>
      </c>
      <c r="L453" s="3">
        <v>2019</v>
      </c>
      <c r="M453" s="5"/>
      <c r="N453" s="64">
        <f>VLOOKUP(H453,'KODE BARANG 001'!$D$3:$L$115,8,0)</f>
        <v>1200000</v>
      </c>
      <c r="O453" s="3" t="s">
        <v>214</v>
      </c>
      <c r="P453" s="14" t="str">
        <f t="shared" si="6"/>
        <v>KR02/GA /PL/BTI /2019-017</v>
      </c>
      <c r="Q453" s="3"/>
    </row>
    <row r="454" spans="2:17" x14ac:dyDescent="0.25">
      <c r="B454" s="14" t="s">
        <v>770</v>
      </c>
      <c r="C454" s="4" t="str">
        <f>VLOOKUP(H454,'KODE BARANG 001'!$D$4:$H$111,5,FALSE)</f>
        <v xml:space="preserve">PERALATAN </v>
      </c>
      <c r="D454" s="3" t="str">
        <f>VLOOKUP(C454,'KODE BARANG 001'!$H$4:$I$115,2,0)</f>
        <v>PL</v>
      </c>
      <c r="E454" s="3" t="str">
        <f>IFERROR(VLOOKUP('ALL '!H454,'KODE BARANG 001'!$D$3:$F$111,3,FALSE),"")</f>
        <v xml:space="preserve">KURSI </v>
      </c>
      <c r="F454" s="4" t="str">
        <f>VLOOKUP(H454,'KODE BARANG 001'!$D$3:E677,2,FALSE)</f>
        <v>KURSI MEETING 1</v>
      </c>
      <c r="G454" s="4" t="str">
        <f>VLOOKUP(H454,'KODE BARANG 001'!$D$4:$G$111,4,FALSE)</f>
        <v>Kursi Meeting Donati TRAVI 2 - BLACK</v>
      </c>
      <c r="H454" s="3" t="s">
        <v>326</v>
      </c>
      <c r="I454" s="14" t="s">
        <v>54</v>
      </c>
      <c r="J454" s="20" t="s">
        <v>990</v>
      </c>
      <c r="K454" s="3" t="s">
        <v>69</v>
      </c>
      <c r="L454" s="3">
        <v>2019</v>
      </c>
      <c r="M454" s="5"/>
      <c r="N454" s="64">
        <f>VLOOKUP(H454,'KODE BARANG 001'!$D$3:$L$115,8,0)</f>
        <v>1200000</v>
      </c>
      <c r="O454" s="3" t="s">
        <v>214</v>
      </c>
      <c r="P454" s="14" t="str">
        <f t="shared" ref="P454:P517" si="7">CONCATENATE(H454,$S$6,$K$6,$S$6,D454,$S$6,$S$7,$S$6,L454,$S$8,I454)</f>
        <v>KR02/GA /PL/BTI /2019-018</v>
      </c>
      <c r="Q454" s="3"/>
    </row>
    <row r="455" spans="2:17" x14ac:dyDescent="0.25">
      <c r="B455" s="14" t="s">
        <v>771</v>
      </c>
      <c r="C455" s="4" t="str">
        <f>VLOOKUP(H455,'KODE BARANG 001'!$D$4:$H$111,5,FALSE)</f>
        <v xml:space="preserve">PERALATAN </v>
      </c>
      <c r="D455" s="3" t="str">
        <f>VLOOKUP(C455,'KODE BARANG 001'!$H$4:$I$115,2,0)</f>
        <v>PL</v>
      </c>
      <c r="E455" s="3" t="str">
        <f>IFERROR(VLOOKUP('ALL '!H455,'KODE BARANG 001'!$D$3:$F$111,3,FALSE),"")</f>
        <v xml:space="preserve">KURSI </v>
      </c>
      <c r="F455" s="4" t="str">
        <f>VLOOKUP(H455,'KODE BARANG 001'!$D$3:E678,2,FALSE)</f>
        <v xml:space="preserve">KURSI DIRECTOR/ MANAGER </v>
      </c>
      <c r="G455" s="4" t="str">
        <f>VLOOKUP(H455,'KODE BARANG 001'!$D$4:$G$111,4,FALSE)</f>
        <v>Asiento HR B23 Mesh Kaki Besi Hitam Direktur Kursi Kantor</v>
      </c>
      <c r="H455" s="3" t="s">
        <v>327</v>
      </c>
      <c r="I455" s="14" t="s">
        <v>40</v>
      </c>
      <c r="J455" s="20" t="s">
        <v>990</v>
      </c>
      <c r="K455" s="3" t="s">
        <v>69</v>
      </c>
      <c r="L455" s="3">
        <v>2021</v>
      </c>
      <c r="M455" s="5"/>
      <c r="N455" s="64">
        <f>VLOOKUP(H455,'KODE BARANG 001'!$D$3:$L$115,8,0)</f>
        <v>1400000</v>
      </c>
      <c r="O455" s="3" t="s">
        <v>214</v>
      </c>
      <c r="P455" s="14" t="str">
        <f t="shared" si="7"/>
        <v>KR03/GA /PL/BTI /2021-004</v>
      </c>
      <c r="Q455" s="3"/>
    </row>
    <row r="456" spans="2:17" x14ac:dyDescent="0.25">
      <c r="B456" s="14" t="s">
        <v>1047</v>
      </c>
      <c r="C456" s="4" t="str">
        <f>VLOOKUP(H456,'KODE BARANG 001'!$D$4:$H$111,5,FALSE)</f>
        <v xml:space="preserve">PERALATAN </v>
      </c>
      <c r="D456" s="3" t="str">
        <f>VLOOKUP(C456,'KODE BARANG 001'!$H$4:$I$115,2,0)</f>
        <v>PL</v>
      </c>
      <c r="E456" s="3" t="str">
        <f>IFERROR(VLOOKUP('ALL '!H456,'KODE BARANG 001'!$D$3:$F$111,3,FALSE),"")</f>
        <v xml:space="preserve">MEJA </v>
      </c>
      <c r="F456" s="4" t="str">
        <f>VLOOKUP(H456,'KODE BARANG 001'!$D$3:E679,2,FALSE)</f>
        <v>MEJA MEETING 4</v>
      </c>
      <c r="G456" s="4" t="str">
        <f>VLOOKUP(H456,'KODE BARANG 001'!$D$4:$G$111,4,FALSE)</f>
        <v>Meja Meeting  INDACHI DMTG. 115 WL (HPL)</v>
      </c>
      <c r="H456" s="3" t="s">
        <v>309</v>
      </c>
      <c r="I456" s="14" t="s">
        <v>38</v>
      </c>
      <c r="J456" s="20" t="s">
        <v>990</v>
      </c>
      <c r="K456" s="3" t="s">
        <v>69</v>
      </c>
      <c r="L456" s="3">
        <v>2019</v>
      </c>
      <c r="M456" s="5"/>
      <c r="N456" s="64">
        <f>VLOOKUP(H456,'KODE BARANG 001'!$D$3:$L$115,8,0)</f>
        <v>2400000</v>
      </c>
      <c r="O456" s="3" t="s">
        <v>214</v>
      </c>
      <c r="P456" s="14" t="str">
        <f t="shared" si="7"/>
        <v>MJ12/GA /PL/BTI /2019-002</v>
      </c>
      <c r="Q456" s="3"/>
    </row>
    <row r="457" spans="2:17" x14ac:dyDescent="0.25">
      <c r="B457" s="14" t="s">
        <v>1048</v>
      </c>
      <c r="C457" s="4" t="str">
        <f>VLOOKUP(H457,'KODE BARANG 001'!$D$4:$H$111,5,FALSE)</f>
        <v xml:space="preserve">PERALATAN </v>
      </c>
      <c r="D457" s="3" t="str">
        <f>VLOOKUP(C457,'KODE BARANG 001'!$H$4:$I$115,2,0)</f>
        <v>PL</v>
      </c>
      <c r="E457" s="3" t="str">
        <f>IFERROR(VLOOKUP('ALL '!H457,'KODE BARANG 001'!$D$3:$F$111,3,FALSE),"")</f>
        <v>MEJA</v>
      </c>
      <c r="F457" s="4" t="str">
        <f>VLOOKUP(H457,'KODE BARANG 001'!$D$3:E680,2,FALSE)</f>
        <v>MEJA MANAGER 01</v>
      </c>
      <c r="G457" s="4" t="str">
        <f>VLOOKUP(H457,'KODE BARANG 001'!$D$4:$G$111,4,FALSE)</f>
        <v>Donati Winch desk 150 x 75 cm Beech+ Alu</v>
      </c>
      <c r="H457" s="3" t="s">
        <v>352</v>
      </c>
      <c r="I457" s="14" t="s">
        <v>41</v>
      </c>
      <c r="J457" s="20" t="s">
        <v>990</v>
      </c>
      <c r="K457" s="3" t="s">
        <v>69</v>
      </c>
      <c r="L457" s="3">
        <v>2019</v>
      </c>
      <c r="M457" s="5"/>
      <c r="N457" s="64">
        <f>VLOOKUP(H457,'KODE BARANG 001'!$D$3:$L$115,8,0)</f>
        <v>1100000</v>
      </c>
      <c r="O457" s="36" t="s">
        <v>214</v>
      </c>
      <c r="P457" s="14" t="str">
        <f t="shared" si="7"/>
        <v>MJ03/GA /PL/BTI /2019-005</v>
      </c>
      <c r="Q457" s="3"/>
    </row>
    <row r="458" spans="2:17" x14ac:dyDescent="0.25">
      <c r="B458" s="14" t="s">
        <v>1049</v>
      </c>
      <c r="C458" s="4" t="str">
        <f>VLOOKUP(H458,'KODE BARANG 001'!$D$4:$H$111,5,FALSE)</f>
        <v xml:space="preserve">PERALATAN </v>
      </c>
      <c r="D458" s="3" t="str">
        <f>VLOOKUP(C458,'KODE BARANG 001'!$H$4:$I$115,2,0)</f>
        <v>PL</v>
      </c>
      <c r="E458" s="3" t="str">
        <f>IFERROR(VLOOKUP('ALL '!H458,'KODE BARANG 001'!$D$3:$F$111,3,FALSE),"")</f>
        <v xml:space="preserve">LEMARI </v>
      </c>
      <c r="F458" s="4" t="str">
        <f>VLOOKUP(H458,'KODE BARANG 001'!$D$3:E681,2,FALSE)</f>
        <v>LEMARI FILE 1</v>
      </c>
      <c r="G458" s="4" t="str">
        <f>VLOOKUP(H458,'KODE BARANG 001'!$D$4:$G$111,4,FALSE)</f>
        <v>Donati Lemari Arsip Charlotte D O C. 43 L Uk 80x40x86cm MAPLE</v>
      </c>
      <c r="H458" s="3" t="s">
        <v>302</v>
      </c>
      <c r="I458" s="14" t="s">
        <v>78</v>
      </c>
      <c r="J458" s="20" t="s">
        <v>990</v>
      </c>
      <c r="K458" s="3" t="s">
        <v>69</v>
      </c>
      <c r="L458" s="3">
        <v>2019</v>
      </c>
      <c r="M458" s="5"/>
      <c r="N458" s="64">
        <f>VLOOKUP(H458,'KODE BARANG 001'!$D$3:$L$115,8,0)</f>
        <v>2750000</v>
      </c>
      <c r="O458" s="36" t="s">
        <v>214</v>
      </c>
      <c r="P458" s="14" t="str">
        <f t="shared" si="7"/>
        <v>LM10/GA /PL/BTI /2019-034</v>
      </c>
      <c r="Q458" s="3"/>
    </row>
    <row r="459" spans="2:17" x14ac:dyDescent="0.25">
      <c r="B459" s="14" t="s">
        <v>1050</v>
      </c>
      <c r="C459" s="4" t="str">
        <f>VLOOKUP(H459,'KODE BARANG 001'!$D$4:$H$111,5,FALSE)</f>
        <v xml:space="preserve">PERALATAN </v>
      </c>
      <c r="D459" s="3" t="str">
        <f>VLOOKUP(C459,'KODE BARANG 001'!$H$4:$I$115,2,0)</f>
        <v>PL</v>
      </c>
      <c r="E459" s="3" t="str">
        <f>IFERROR(VLOOKUP('ALL '!H459,'KODE BARANG 001'!$D$3:$F$111,3,FALSE),"")</f>
        <v xml:space="preserve">AC </v>
      </c>
      <c r="F459" s="4" t="str">
        <f>VLOOKUP(H459,'KODE BARANG 001'!$D$3:E682,2,FALSE)</f>
        <v xml:space="preserve">AC Floor </v>
      </c>
      <c r="G459" s="4" t="str">
        <f>VLOOKUP(H459,'KODE BARANG 001'!$D$4:$G$111,4,FALSE)</f>
        <v>AC Floor Standing Daikin 5PK Non-Inverter SV125DXY WIRELESS</v>
      </c>
      <c r="H459" s="3" t="s">
        <v>820</v>
      </c>
      <c r="I459" s="14" t="s">
        <v>37</v>
      </c>
      <c r="J459" s="20" t="s">
        <v>990</v>
      </c>
      <c r="K459" s="3" t="s">
        <v>69</v>
      </c>
      <c r="L459" s="3">
        <v>2021</v>
      </c>
      <c r="M459" s="5"/>
      <c r="N459" s="64">
        <f>VLOOKUP(H459,'KODE BARANG 001'!$D$3:$L$115,8,0)</f>
        <v>28500000</v>
      </c>
      <c r="O459" s="36" t="s">
        <v>214</v>
      </c>
      <c r="P459" s="14" t="str">
        <f t="shared" si="7"/>
        <v>AC04/GA /PL/BTI /2021-001</v>
      </c>
      <c r="Q459" s="3"/>
    </row>
    <row r="460" spans="2:17" x14ac:dyDescent="0.25">
      <c r="B460" s="14" t="s">
        <v>1051</v>
      </c>
      <c r="C460" s="35" t="str">
        <f>VLOOKUP(H460,'KODE BARANG 001'!$D$4:$H$115,5,FALSE)</f>
        <v xml:space="preserve">PERALATAN </v>
      </c>
      <c r="D460" s="3" t="str">
        <f>VLOOKUP(C460,'KODE BARANG 001'!$H$4:$I$115,2,0)</f>
        <v>PL</v>
      </c>
      <c r="E460" s="3" t="str">
        <f>IFERROR(VLOOKUP('ALL '!H460,'KODE BARANG 001'!$D$3:$F$115,3,FALSE),"")</f>
        <v xml:space="preserve">LEMARI </v>
      </c>
      <c r="F460" s="4" t="str">
        <f>VLOOKUP(H460,'KODE BARANG 001'!$D$3:E683,2,FALSE)</f>
        <v xml:space="preserve">LACI DORONG </v>
      </c>
      <c r="G460" s="35" t="str">
        <f>VLOOKUP(H460,'KODE BARANG 001'!$D$4:$G$111,4,FALSE)</f>
        <v>Meja 3 laci dorong Lunar LMD 03</v>
      </c>
      <c r="H460" s="3" t="s">
        <v>341</v>
      </c>
      <c r="I460" s="14" t="s">
        <v>73</v>
      </c>
      <c r="J460" s="20" t="s">
        <v>990</v>
      </c>
      <c r="K460" s="3" t="s">
        <v>69</v>
      </c>
      <c r="L460" s="3">
        <v>2019</v>
      </c>
      <c r="M460" s="39"/>
      <c r="N460" s="64">
        <f>VLOOKUP(H460,'KODE BARANG 001'!$D$3:$L$115,8,0)</f>
        <v>650000</v>
      </c>
      <c r="O460" s="36" t="s">
        <v>214</v>
      </c>
      <c r="P460" s="14" t="str">
        <f t="shared" si="7"/>
        <v>LM01/GA /PL/BTI /2019-029</v>
      </c>
      <c r="Q460" s="36"/>
    </row>
    <row r="461" spans="2:17" x14ac:dyDescent="0.25">
      <c r="B461" s="14" t="s">
        <v>1052</v>
      </c>
      <c r="C461" s="35" t="str">
        <f>VLOOKUP(H461,'KODE BARANG 001'!$D$4:$H$115,5,FALSE)</f>
        <v>KENDARAAN</v>
      </c>
      <c r="D461" s="3" t="str">
        <f>VLOOKUP(C461,'KODE BARANG 001'!$H$4:$I$115,2,0)</f>
        <v xml:space="preserve">KD </v>
      </c>
      <c r="E461" s="3" t="str">
        <f>IFERROR(VLOOKUP('ALL '!H461,'KODE BARANG 001'!$D$3:$F$115,3,FALSE),"")</f>
        <v xml:space="preserve">MOBIL </v>
      </c>
      <c r="F461" s="4" t="str">
        <f>VLOOKUP(H461,'KODE BARANG 001'!$D$3:E684,2,FALSE)</f>
        <v xml:space="preserve">MOBIL OPERASIONAL </v>
      </c>
      <c r="G461" s="35" t="str">
        <f>VLOOKUP(H461,'KODE BARANG 001'!$D$4:$G$115,4,FALSE)</f>
        <v xml:space="preserve">GRAND MAX HITAM B 222 BRP </v>
      </c>
      <c r="H461" s="36" t="s">
        <v>940</v>
      </c>
      <c r="I461" s="37" t="s">
        <v>37</v>
      </c>
      <c r="J461" s="20" t="s">
        <v>1003</v>
      </c>
      <c r="K461" s="3" t="s">
        <v>69</v>
      </c>
      <c r="L461" s="3">
        <v>2019</v>
      </c>
      <c r="M461" s="39"/>
      <c r="N461" s="64">
        <f>VLOOKUP(H461,'KODE BARANG 001'!$D$3:$L$115,8,0)</f>
        <v>135000000</v>
      </c>
      <c r="O461" s="36" t="s">
        <v>214</v>
      </c>
      <c r="P461" s="14" t="str">
        <f t="shared" si="7"/>
        <v>MB01/GA /KD /BTI /2019-001</v>
      </c>
      <c r="Q461" s="36"/>
    </row>
    <row r="462" spans="2:17" x14ac:dyDescent="0.25">
      <c r="B462" s="14" t="s">
        <v>1053</v>
      </c>
      <c r="C462" s="35" t="str">
        <f>VLOOKUP(H462,'KODE BARANG 001'!$D$4:$H$115,5,FALSE)</f>
        <v>KENDARAAN</v>
      </c>
      <c r="D462" s="3" t="str">
        <f>VLOOKUP(C462,'KODE BARANG 001'!$H$4:$I$115,2,0)</f>
        <v xml:space="preserve">KD </v>
      </c>
      <c r="E462" s="3" t="str">
        <f>IFERROR(VLOOKUP('ALL '!H462,'KODE BARANG 001'!$D$3:$F$115,3,FALSE),"")</f>
        <v xml:space="preserve">MOBIL </v>
      </c>
      <c r="F462" s="4" t="str">
        <f>VLOOKUP(H462,'KODE BARANG 001'!$D$3:E685,2,FALSE)</f>
        <v xml:space="preserve">MOBIL OPERASIONAL </v>
      </c>
      <c r="G462" s="35" t="str">
        <f>VLOOKUP(H462,'KODE BARANG 001'!$D$4:$G$115,4,FALSE)</f>
        <v xml:space="preserve">MOBIL ERTIGA WARNA HITAM B 222 BTI </v>
      </c>
      <c r="H462" s="36" t="s">
        <v>942</v>
      </c>
      <c r="I462" s="37" t="s">
        <v>38</v>
      </c>
      <c r="J462" s="20" t="s">
        <v>1003</v>
      </c>
      <c r="K462" s="3" t="s">
        <v>69</v>
      </c>
      <c r="L462" s="3">
        <v>2019</v>
      </c>
      <c r="M462" s="39"/>
      <c r="N462" s="64">
        <f>VLOOKUP(H462,'KODE BARANG 001'!$D$3:$L$115,8,0)</f>
        <v>360000000</v>
      </c>
      <c r="O462" s="36" t="s">
        <v>214</v>
      </c>
      <c r="P462" s="14" t="str">
        <f t="shared" si="7"/>
        <v>MB02/GA /KD /BTI /2019-002</v>
      </c>
      <c r="Q462" s="36"/>
    </row>
    <row r="463" spans="2:17" x14ac:dyDescent="0.25">
      <c r="B463" s="14" t="s">
        <v>1054</v>
      </c>
      <c r="C463" s="4" t="str">
        <f>VLOOKUP(H463,'KODE BARANG 001'!$D$4:$H$111,5,FALSE)</f>
        <v xml:space="preserve">PERALATAN </v>
      </c>
      <c r="D463" s="3" t="str">
        <f>VLOOKUP(C463,'KODE BARANG 001'!$H$4:$I$115,2,0)</f>
        <v>PL</v>
      </c>
      <c r="E463" s="3" t="str">
        <f>IFERROR(VLOOKUP('ALL '!H463,'KODE BARANG 001'!$D$3:$F$111,3,FALSE),"")</f>
        <v xml:space="preserve">AC </v>
      </c>
      <c r="F463" s="4" t="str">
        <f>VLOOKUP(H463,'KODE BARANG 001'!$D$3:E686,2,FALSE)</f>
        <v xml:space="preserve">AC 2 PK </v>
      </c>
      <c r="G463" s="35" t="str">
        <f>VLOOKUP(H463,'KODE BARANG 001'!$D$4:$G$115,4,FALSE)</f>
        <v xml:space="preserve">Air Conditioner Daikin </v>
      </c>
      <c r="H463" s="3" t="s">
        <v>312</v>
      </c>
      <c r="I463" s="14" t="s">
        <v>54</v>
      </c>
      <c r="J463" s="20" t="s">
        <v>437</v>
      </c>
      <c r="K463" s="3" t="s">
        <v>69</v>
      </c>
      <c r="L463" s="3">
        <v>2021</v>
      </c>
      <c r="M463" s="39"/>
      <c r="N463" s="64">
        <f>VLOOKUP(H463,'KODE BARANG 001'!$D$3:$L$115,8,0)</f>
        <v>9200000</v>
      </c>
      <c r="O463" s="36" t="s">
        <v>214</v>
      </c>
      <c r="P463" s="14" t="str">
        <f t="shared" si="7"/>
        <v>AC02/GA /PL/BTI /2021-018</v>
      </c>
      <c r="Q463" s="36"/>
    </row>
    <row r="464" spans="2:17" x14ac:dyDescent="0.25">
      <c r="B464" s="14" t="s">
        <v>1055</v>
      </c>
      <c r="C464" s="4" t="str">
        <f>VLOOKUP(H464,'KODE BARANG 001'!$D$4:$H$111,5,FALSE)</f>
        <v xml:space="preserve">PERALATAN </v>
      </c>
      <c r="D464" s="3" t="str">
        <f>VLOOKUP(C464,'KODE BARANG 001'!$H$4:$I$115,2,0)</f>
        <v>PL</v>
      </c>
      <c r="E464" s="3" t="str">
        <f>IFERROR(VLOOKUP('ALL '!H464,'KODE BARANG 001'!$D$3:$F$111,3,FALSE),"")</f>
        <v xml:space="preserve">AC </v>
      </c>
      <c r="F464" s="4" t="str">
        <f>VLOOKUP(H464,'KODE BARANG 001'!$D$3:E687,2,FALSE)</f>
        <v xml:space="preserve">AC 2 PK </v>
      </c>
      <c r="G464" s="35" t="str">
        <f>VLOOKUP(H464,'KODE BARANG 001'!$D$4:$G$115,4,FALSE)</f>
        <v xml:space="preserve">Air Conditioner Daikin </v>
      </c>
      <c r="H464" s="3" t="s">
        <v>312</v>
      </c>
      <c r="I464" s="14" t="s">
        <v>55</v>
      </c>
      <c r="J464" s="20" t="s">
        <v>437</v>
      </c>
      <c r="K464" s="3" t="s">
        <v>69</v>
      </c>
      <c r="L464" s="3">
        <v>2021</v>
      </c>
      <c r="M464" s="5"/>
      <c r="N464" s="64">
        <f>VLOOKUP(H464,'KODE BARANG 001'!$D$3:$L$115,8,0)</f>
        <v>9200000</v>
      </c>
      <c r="O464" s="36" t="s">
        <v>214</v>
      </c>
      <c r="P464" s="14" t="str">
        <f t="shared" si="7"/>
        <v>AC02/GA /PL/BTI /2021-019</v>
      </c>
      <c r="Q464" s="3"/>
    </row>
    <row r="465" spans="2:17" x14ac:dyDescent="0.25">
      <c r="B465" s="14" t="s">
        <v>1056</v>
      </c>
      <c r="C465" s="4" t="str">
        <f>VLOOKUP(H465,'KODE BARANG 001'!$D$4:$H$111,5,FALSE)</f>
        <v xml:space="preserve">PERALATAN </v>
      </c>
      <c r="D465" s="3" t="str">
        <f>VLOOKUP(C465,'KODE BARANG 001'!$H$4:$I$115,2,0)</f>
        <v>PL</v>
      </c>
      <c r="E465" s="3" t="str">
        <f>IFERROR(VLOOKUP('ALL '!H465,'KODE BARANG 001'!$D$3:$F$111,3,FALSE),"")</f>
        <v xml:space="preserve">AC </v>
      </c>
      <c r="F465" s="4" t="str">
        <f>VLOOKUP(H465,'KODE BARANG 001'!$D$3:E568,2,FALSE)</f>
        <v xml:space="preserve">AC 2 PK </v>
      </c>
      <c r="G465" s="35" t="str">
        <f>VLOOKUP(H465,'KODE BARANG 001'!$D$4:$G$115,4,FALSE)</f>
        <v xml:space="preserve">Air Conditioner Daikin </v>
      </c>
      <c r="H465" s="3" t="s">
        <v>312</v>
      </c>
      <c r="I465" s="14" t="s">
        <v>56</v>
      </c>
      <c r="J465" s="20" t="s">
        <v>437</v>
      </c>
      <c r="K465" s="3" t="s">
        <v>69</v>
      </c>
      <c r="L465" s="3">
        <v>2021</v>
      </c>
      <c r="M465" s="5"/>
      <c r="N465" s="64">
        <f>VLOOKUP(H465,'KODE BARANG 001'!$D$3:$L$115,8,0)</f>
        <v>9200000</v>
      </c>
      <c r="O465" s="36" t="s">
        <v>214</v>
      </c>
      <c r="P465" s="14" t="str">
        <f t="shared" si="7"/>
        <v>AC02/GA /PL/BTI /2021-020</v>
      </c>
      <c r="Q465" s="3"/>
    </row>
    <row r="466" spans="2:17" x14ac:dyDescent="0.25">
      <c r="B466" s="14" t="s">
        <v>1057</v>
      </c>
      <c r="C466" s="4" t="str">
        <f>VLOOKUP(H466,'KODE BARANG 001'!$D$4:$H$111,5,FALSE)</f>
        <v xml:space="preserve">PERALATAN </v>
      </c>
      <c r="D466" s="3" t="str">
        <f>VLOOKUP(C466,'KODE BARANG 001'!$H$4:$I$115,2,0)</f>
        <v>PL</v>
      </c>
      <c r="E466" s="3" t="str">
        <f>IFERROR(VLOOKUP('ALL '!H466,'KODE BARANG 001'!$D$3:$F$111,3,FALSE),"")</f>
        <v xml:space="preserve">AC </v>
      </c>
      <c r="F466" s="4" t="str">
        <f>VLOOKUP(H466,'KODE BARANG 001'!$D$3:E565,2,FALSE)</f>
        <v xml:space="preserve">AC 2 PK </v>
      </c>
      <c r="G466" s="35" t="str">
        <f>VLOOKUP(H466,'KODE BARANG 001'!$D$4:$G$115,4,FALSE)</f>
        <v xml:space="preserve">Air Conditioner Daikin </v>
      </c>
      <c r="H466" s="3" t="s">
        <v>312</v>
      </c>
      <c r="I466" s="14" t="s">
        <v>57</v>
      </c>
      <c r="J466" s="3" t="s">
        <v>205</v>
      </c>
      <c r="K466" s="3" t="s">
        <v>69</v>
      </c>
      <c r="L466" s="3">
        <v>2021</v>
      </c>
      <c r="M466" s="5"/>
      <c r="N466" s="64">
        <f>VLOOKUP(H466,'KODE BARANG 001'!$D$3:$L$115,8,0)</f>
        <v>9200000</v>
      </c>
      <c r="O466" s="36" t="s">
        <v>214</v>
      </c>
      <c r="P466" s="14" t="str">
        <f t="shared" si="7"/>
        <v>AC02/GA /PL/BTI /2021-021</v>
      </c>
      <c r="Q466" s="3"/>
    </row>
    <row r="467" spans="2:17" x14ac:dyDescent="0.25">
      <c r="B467" s="14" t="s">
        <v>1058</v>
      </c>
      <c r="C467" s="4" t="str">
        <f>VLOOKUP(H467,'KODE BARANG 001'!$D$4:$H$111,5,FALSE)</f>
        <v xml:space="preserve">PERALATAN </v>
      </c>
      <c r="D467" s="3" t="str">
        <f>VLOOKUP(C467,'KODE BARANG 001'!$H$4:$I$115,2,0)</f>
        <v>PL</v>
      </c>
      <c r="E467" s="3" t="str">
        <f>IFERROR(VLOOKUP('ALL '!H467,'KODE BARANG 001'!$D$3:$F$111,3,FALSE),"")</f>
        <v xml:space="preserve">AC </v>
      </c>
      <c r="F467" s="4" t="str">
        <f>VLOOKUP(H467,'KODE BARANG 001'!$D$3:E566,2,FALSE)</f>
        <v xml:space="preserve">AC 2 PK </v>
      </c>
      <c r="G467" s="35" t="str">
        <f>VLOOKUP(H467,'KODE BARANG 001'!$D$4:$G$115,4,FALSE)</f>
        <v xml:space="preserve">Air Conditioner Daikin </v>
      </c>
      <c r="H467" s="3" t="s">
        <v>312</v>
      </c>
      <c r="I467" s="14" t="s">
        <v>58</v>
      </c>
      <c r="J467" s="3" t="s">
        <v>205</v>
      </c>
      <c r="K467" s="3" t="s">
        <v>69</v>
      </c>
      <c r="L467" s="3">
        <v>2019</v>
      </c>
      <c r="M467" s="5"/>
      <c r="N467" s="64">
        <f>VLOOKUP(H467,'KODE BARANG 001'!$D$3:$L$115,8,0)</f>
        <v>9200000</v>
      </c>
      <c r="O467" s="36" t="s">
        <v>214</v>
      </c>
      <c r="P467" s="14" t="str">
        <f t="shared" si="7"/>
        <v>AC02/GA /PL/BTI /2019-022</v>
      </c>
      <c r="Q467" s="3"/>
    </row>
    <row r="468" spans="2:17" x14ac:dyDescent="0.25">
      <c r="B468" s="14" t="s">
        <v>1059</v>
      </c>
      <c r="C468" s="35" t="str">
        <f>VLOOKUP(H468,'KODE BARANG 001'!$D$4:$H$111,5,FALSE)</f>
        <v xml:space="preserve">PERALATAN </v>
      </c>
      <c r="D468" s="3" t="str">
        <f>VLOOKUP(C468,'KODE BARANG 001'!$H$4:$I$115,2,0)</f>
        <v>PL</v>
      </c>
      <c r="E468" s="36" t="str">
        <f>IFERROR(VLOOKUP('ALL '!H468,'KODE BARANG 001'!$D$3:$F$111,3,FALSE),"")</f>
        <v xml:space="preserve">AC </v>
      </c>
      <c r="F468" s="35" t="str">
        <f>VLOOKUP(H468,'KODE BARANG 001'!$D$3:E567,2,FALSE)</f>
        <v xml:space="preserve">AC 1 PK </v>
      </c>
      <c r="G468" s="35" t="str">
        <f>VLOOKUP(H468,'KODE BARANG 001'!$D$4:$G$115,4,FALSE)</f>
        <v xml:space="preserve">Air Conditioner Daikin </v>
      </c>
      <c r="H468" s="36" t="s">
        <v>311</v>
      </c>
      <c r="I468" s="37" t="s">
        <v>39</v>
      </c>
      <c r="J468" s="36" t="s">
        <v>205</v>
      </c>
      <c r="K468" s="3" t="s">
        <v>69</v>
      </c>
      <c r="L468" s="3">
        <v>2019</v>
      </c>
      <c r="M468" s="39"/>
      <c r="N468" s="64">
        <f>VLOOKUP(H468,'KODE BARANG 001'!$D$3:$L$115,8,0)</f>
        <v>6300000</v>
      </c>
      <c r="O468" s="36" t="s">
        <v>214</v>
      </c>
      <c r="P468" s="14" t="str">
        <f t="shared" si="7"/>
        <v>AC01/GA /PL/BTI /2019-003</v>
      </c>
      <c r="Q468" s="36"/>
    </row>
    <row r="469" spans="2:17" x14ac:dyDescent="0.25">
      <c r="B469" s="14" t="s">
        <v>1060</v>
      </c>
      <c r="C469" s="4" t="str">
        <f>VLOOKUP(H469,'KODE BARANG 001'!$D$4:$H$111,5,FALSE)</f>
        <v xml:space="preserve">PERALATAN </v>
      </c>
      <c r="D469" s="3" t="str">
        <f>VLOOKUP(C469,'KODE BARANG 001'!$H$4:$I$115,2,0)</f>
        <v>PL</v>
      </c>
      <c r="E469" s="3" t="str">
        <f>IFERROR(VLOOKUP('ALL '!H469,'KODE BARANG 001'!$D$3:$F$111,3,FALSE),"")</f>
        <v xml:space="preserve">AC </v>
      </c>
      <c r="F469" s="4" t="str">
        <f>VLOOKUP(H469,'KODE BARANG 001'!$D$3:E568,2,FALSE)</f>
        <v xml:space="preserve">AC 2 PK </v>
      </c>
      <c r="G469" s="35" t="str">
        <f>VLOOKUP(H469,'KODE BARANG 001'!$D$4:$G$115,4,FALSE)</f>
        <v xml:space="preserve">Air Conditioner Daikin </v>
      </c>
      <c r="H469" s="3" t="s">
        <v>312</v>
      </c>
      <c r="I469" s="14" t="s">
        <v>59</v>
      </c>
      <c r="J469" s="20" t="s">
        <v>977</v>
      </c>
      <c r="K469" s="3" t="s">
        <v>69</v>
      </c>
      <c r="L469" s="3">
        <v>2019</v>
      </c>
      <c r="M469" s="5"/>
      <c r="N469" s="64">
        <f>VLOOKUP(H469,'KODE BARANG 001'!$D$3:$L$115,8,0)</f>
        <v>9200000</v>
      </c>
      <c r="O469" s="36" t="s">
        <v>214</v>
      </c>
      <c r="P469" s="14" t="str">
        <f t="shared" si="7"/>
        <v>AC02/GA /PL/BTI /2019-023</v>
      </c>
      <c r="Q469" s="3"/>
    </row>
    <row r="470" spans="2:17" x14ac:dyDescent="0.25">
      <c r="B470" s="14" t="s">
        <v>1061</v>
      </c>
      <c r="C470" s="4" t="str">
        <f>VLOOKUP(H470,'KODE BARANG 001'!$D$4:$H$111,5,FALSE)</f>
        <v xml:space="preserve">PERALATAN </v>
      </c>
      <c r="D470" s="3" t="str">
        <f>VLOOKUP(C470,'KODE BARANG 001'!$H$4:$I$115,2,0)</f>
        <v>PL</v>
      </c>
      <c r="E470" s="3" t="str">
        <f>IFERROR(VLOOKUP('ALL '!H470,'KODE BARANG 001'!$D$3:$F$111,3,FALSE),"")</f>
        <v xml:space="preserve">AC </v>
      </c>
      <c r="F470" s="4" t="str">
        <f>VLOOKUP(H470,'KODE BARANG 001'!$D$3:E569,2,FALSE)</f>
        <v xml:space="preserve">AC 2 PK </v>
      </c>
      <c r="G470" s="35" t="str">
        <f>VLOOKUP(H470,'KODE BARANG 001'!$D$4:$G$115,4,FALSE)</f>
        <v xml:space="preserve">Air Conditioner Daikin </v>
      </c>
      <c r="H470" s="3" t="s">
        <v>312</v>
      </c>
      <c r="I470" s="14" t="s">
        <v>60</v>
      </c>
      <c r="J470" s="20" t="s">
        <v>977</v>
      </c>
      <c r="K470" s="3" t="s">
        <v>69</v>
      </c>
      <c r="L470" s="3">
        <v>2019</v>
      </c>
      <c r="M470" s="5"/>
      <c r="N470" s="64">
        <f>VLOOKUP(H470,'KODE BARANG 001'!$D$3:$L$115,8,0)</f>
        <v>9200000</v>
      </c>
      <c r="O470" s="3" t="s">
        <v>214</v>
      </c>
      <c r="P470" s="14" t="str">
        <f t="shared" si="7"/>
        <v>AC02/GA /PL/BTI /2019-024</v>
      </c>
      <c r="Q470" s="3"/>
    </row>
    <row r="471" spans="2:17" x14ac:dyDescent="0.25">
      <c r="B471" s="14" t="s">
        <v>1062</v>
      </c>
      <c r="C471" s="4" t="str">
        <f>VLOOKUP(H471,'KODE BARANG 001'!$D$4:$H$111,5,FALSE)</f>
        <v xml:space="preserve">PERALATAN </v>
      </c>
      <c r="D471" s="3" t="str">
        <f>VLOOKUP(C471,'KODE BARANG 001'!$H$4:$I$115,2,0)</f>
        <v>PL</v>
      </c>
      <c r="E471" s="3" t="str">
        <f>IFERROR(VLOOKUP('ALL '!H471,'KODE BARANG 001'!$D$3:$F$111,3,FALSE),"")</f>
        <v xml:space="preserve">AC </v>
      </c>
      <c r="F471" s="4" t="str">
        <f>VLOOKUP(H471,'KODE BARANG 001'!$D$3:E570,2,FALSE)</f>
        <v xml:space="preserve">AC 2 PK </v>
      </c>
      <c r="G471" s="35" t="str">
        <f>VLOOKUP(H471,'KODE BARANG 001'!$D$4:$G$115,4,FALSE)</f>
        <v xml:space="preserve">Air Conditioner Daikin </v>
      </c>
      <c r="H471" s="3" t="s">
        <v>312</v>
      </c>
      <c r="I471" s="14" t="s">
        <v>61</v>
      </c>
      <c r="J471" s="20" t="s">
        <v>977</v>
      </c>
      <c r="K471" s="3" t="s">
        <v>69</v>
      </c>
      <c r="L471" s="3">
        <v>2019</v>
      </c>
      <c r="M471" s="5"/>
      <c r="N471" s="64">
        <f>VLOOKUP(H471,'KODE BARANG 001'!$D$3:$L$115,8,0)</f>
        <v>9200000</v>
      </c>
      <c r="O471" s="3" t="s">
        <v>214</v>
      </c>
      <c r="P471" s="14" t="str">
        <f t="shared" si="7"/>
        <v>AC02/GA /PL/BTI /2019-025</v>
      </c>
      <c r="Q471" s="3"/>
    </row>
    <row r="472" spans="2:17" x14ac:dyDescent="0.25">
      <c r="B472" s="14" t="s">
        <v>1063</v>
      </c>
      <c r="C472" s="4" t="str">
        <f>VLOOKUP(H472,'KODE BARANG 001'!$D$4:$H$111,5,FALSE)</f>
        <v xml:space="preserve">PERALATAN </v>
      </c>
      <c r="D472" s="3" t="str">
        <f>VLOOKUP(C472,'KODE BARANG 001'!$H$4:$I$115,2,0)</f>
        <v>PL</v>
      </c>
      <c r="E472" s="3" t="str">
        <f>IFERROR(VLOOKUP('ALL '!H472,'KODE BARANG 001'!$D$3:$F$111,3,FALSE),"")</f>
        <v xml:space="preserve">AC </v>
      </c>
      <c r="F472" s="4" t="str">
        <f>VLOOKUP(H472,'KODE BARANG 001'!$D$3:E571,2,FALSE)</f>
        <v xml:space="preserve">AC 2 PK </v>
      </c>
      <c r="G472" s="35" t="str">
        <f>VLOOKUP(H472,'KODE BARANG 001'!$D$4:$G$115,4,FALSE)</f>
        <v xml:space="preserve">Air Conditioner Daikin </v>
      </c>
      <c r="H472" s="3" t="s">
        <v>312</v>
      </c>
      <c r="I472" s="14" t="s">
        <v>70</v>
      </c>
      <c r="J472" s="20" t="s">
        <v>977</v>
      </c>
      <c r="K472" s="3" t="s">
        <v>69</v>
      </c>
      <c r="L472" s="3">
        <v>2019</v>
      </c>
      <c r="M472" s="5"/>
      <c r="N472" s="64">
        <f>VLOOKUP(H472,'KODE BARANG 001'!$D$3:$L$115,8,0)</f>
        <v>9200000</v>
      </c>
      <c r="O472" s="3" t="s">
        <v>214</v>
      </c>
      <c r="P472" s="14" t="str">
        <f t="shared" si="7"/>
        <v>AC02/GA /PL/BTI /2019-026</v>
      </c>
      <c r="Q472" s="3"/>
    </row>
    <row r="473" spans="2:17" x14ac:dyDescent="0.25">
      <c r="B473" s="14" t="s">
        <v>1064</v>
      </c>
      <c r="C473" s="35" t="str">
        <f>VLOOKUP(H473,'KODE BARANG 001'!$D$4:$H$111,5,FALSE)</f>
        <v xml:space="preserve">PERALATAN </v>
      </c>
      <c r="D473" s="3" t="str">
        <f>VLOOKUP(C473,'KODE BARANG 001'!$H$4:$I$115,2,0)</f>
        <v>PL</v>
      </c>
      <c r="E473" s="36" t="str">
        <f>IFERROR(VLOOKUP('ALL '!H473,'KODE BARANG 001'!$D$3:$F$111,3,FALSE),"")</f>
        <v xml:space="preserve">AC </v>
      </c>
      <c r="F473" s="35" t="str">
        <f>VLOOKUP(H473,'KODE BARANG 001'!$D$3:E576,2,FALSE)</f>
        <v xml:space="preserve">AC 1 PK </v>
      </c>
      <c r="G473" s="35" t="str">
        <f>VLOOKUP(H473,'KODE BARANG 001'!$D$4:$G$115,4,FALSE)</f>
        <v xml:space="preserve">Air Conditioner Daikin </v>
      </c>
      <c r="H473" s="36" t="s">
        <v>311</v>
      </c>
      <c r="I473" s="37" t="s">
        <v>40</v>
      </c>
      <c r="J473" s="38" t="s">
        <v>439</v>
      </c>
      <c r="K473" s="3" t="s">
        <v>69</v>
      </c>
      <c r="L473" s="3">
        <v>2019</v>
      </c>
      <c r="M473" s="39"/>
      <c r="N473" s="64">
        <f>VLOOKUP(H473,'KODE BARANG 001'!$D$3:$L$115,8,0)</f>
        <v>6300000</v>
      </c>
      <c r="O473" s="3" t="s">
        <v>214</v>
      </c>
      <c r="P473" s="14" t="str">
        <f t="shared" si="7"/>
        <v>AC01/GA /PL/BTI /2019-004</v>
      </c>
      <c r="Q473" s="36"/>
    </row>
    <row r="474" spans="2:17" x14ac:dyDescent="0.25">
      <c r="B474" s="14" t="s">
        <v>1065</v>
      </c>
      <c r="C474" s="4" t="str">
        <f>VLOOKUP(H474,'KODE BARANG 001'!$D$4:$H$111,5,FALSE)</f>
        <v xml:space="preserve">PERALATAN </v>
      </c>
      <c r="D474" s="3" t="str">
        <f>VLOOKUP(C474,'KODE BARANG 001'!$H$4:$I$115,2,0)</f>
        <v>PL</v>
      </c>
      <c r="E474" s="3" t="str">
        <f>IFERROR(VLOOKUP('ALL '!H474,'KODE BARANG 001'!$D$3:$F$111,3,FALSE),"")</f>
        <v xml:space="preserve">AC </v>
      </c>
      <c r="F474" s="4" t="str">
        <f>VLOOKUP(H474,'KODE BARANG 001'!$D$3:E573,2,FALSE)</f>
        <v xml:space="preserve">AC 2 PK </v>
      </c>
      <c r="G474" s="35" t="str">
        <f>VLOOKUP(H474,'KODE BARANG 001'!$D$4:$G$115,4,FALSE)</f>
        <v xml:space="preserve">Air Conditioner Daikin </v>
      </c>
      <c r="H474" s="3" t="s">
        <v>312</v>
      </c>
      <c r="I474" s="14" t="s">
        <v>71</v>
      </c>
      <c r="J474" s="20" t="s">
        <v>992</v>
      </c>
      <c r="K474" s="3" t="s">
        <v>69</v>
      </c>
      <c r="L474" s="3">
        <v>2019</v>
      </c>
      <c r="M474" s="5"/>
      <c r="N474" s="64">
        <f>VLOOKUP(H474,'KODE BARANG 001'!$D$3:$L$115,8,0)</f>
        <v>9200000</v>
      </c>
      <c r="O474" s="3" t="s">
        <v>214</v>
      </c>
      <c r="P474" s="14" t="str">
        <f t="shared" si="7"/>
        <v>AC02/GA /PL/BTI /2019-027</v>
      </c>
      <c r="Q474" s="3"/>
    </row>
    <row r="475" spans="2:17" x14ac:dyDescent="0.25">
      <c r="B475" s="14" t="s">
        <v>1066</v>
      </c>
      <c r="C475" s="4" t="str">
        <f>VLOOKUP(H475,'KODE BARANG 001'!$D$4:$H$111,5,FALSE)</f>
        <v xml:space="preserve">PERALATAN </v>
      </c>
      <c r="D475" s="3" t="str">
        <f>VLOOKUP(C475,'KODE BARANG 001'!$H$4:$I$115,2,0)</f>
        <v>PL</v>
      </c>
      <c r="E475" s="3" t="str">
        <f>IFERROR(VLOOKUP('ALL '!H475,'KODE BARANG 001'!$D$3:$F$111,3,FALSE),"")</f>
        <v xml:space="preserve">AC </v>
      </c>
      <c r="F475" s="4" t="str">
        <f>VLOOKUP(H475,'KODE BARANG 001'!$D$3:E578,2,FALSE)</f>
        <v xml:space="preserve">AC 2 PK </v>
      </c>
      <c r="G475" s="35" t="str">
        <f>VLOOKUP(H475,'KODE BARANG 001'!$D$4:$G$115,4,FALSE)</f>
        <v xml:space="preserve">Air Conditioner Daikin </v>
      </c>
      <c r="H475" s="3" t="s">
        <v>312</v>
      </c>
      <c r="I475" s="14" t="s">
        <v>72</v>
      </c>
      <c r="J475" s="20" t="s">
        <v>918</v>
      </c>
      <c r="K475" s="3" t="s">
        <v>69</v>
      </c>
      <c r="L475" s="3">
        <v>2019</v>
      </c>
      <c r="M475" s="5"/>
      <c r="N475" s="64">
        <f>VLOOKUP(H475,'KODE BARANG 001'!$D$3:$L$115,8,0)</f>
        <v>9200000</v>
      </c>
      <c r="O475" s="3" t="s">
        <v>214</v>
      </c>
      <c r="P475" s="14" t="str">
        <f t="shared" si="7"/>
        <v>AC02/GA /PL/BTI /2019-028</v>
      </c>
      <c r="Q475" s="3"/>
    </row>
    <row r="476" spans="2:17" x14ac:dyDescent="0.25">
      <c r="B476" s="14" t="s">
        <v>1067</v>
      </c>
      <c r="C476" s="4" t="str">
        <f>VLOOKUP(H476,'KODE BARANG 001'!$D$4:$H$111,5,FALSE)</f>
        <v xml:space="preserve">PERALATAN </v>
      </c>
      <c r="D476" s="3" t="str">
        <f>VLOOKUP(C476,'KODE BARANG 001'!$H$4:$I$115,2,0)</f>
        <v>PL</v>
      </c>
      <c r="E476" s="3" t="str">
        <f>IFERROR(VLOOKUP('ALL '!H476,'KODE BARANG 001'!$D$3:$F$111,3,FALSE),"")</f>
        <v xml:space="preserve">AC </v>
      </c>
      <c r="F476" s="4" t="str">
        <f>VLOOKUP(H476,'KODE BARANG 001'!$D$3:E575,2,FALSE)</f>
        <v xml:space="preserve">AC 2 PK </v>
      </c>
      <c r="G476" s="35" t="str">
        <f>VLOOKUP(H476,'KODE BARANG 001'!$D$4:$G$115,4,FALSE)</f>
        <v xml:space="preserve">Air Conditioner Daikin </v>
      </c>
      <c r="H476" s="3" t="s">
        <v>312</v>
      </c>
      <c r="I476" s="14" t="s">
        <v>73</v>
      </c>
      <c r="J476" s="20" t="s">
        <v>977</v>
      </c>
      <c r="K476" s="3" t="s">
        <v>69</v>
      </c>
      <c r="L476" s="3">
        <v>2019</v>
      </c>
      <c r="M476" s="5"/>
      <c r="N476" s="64">
        <f>VLOOKUP(H476,'KODE BARANG 001'!$D$3:$L$115,8,0)</f>
        <v>9200000</v>
      </c>
      <c r="O476" s="3" t="s">
        <v>214</v>
      </c>
      <c r="P476" s="14" t="str">
        <f t="shared" si="7"/>
        <v>AC02/GA /PL/BTI /2019-029</v>
      </c>
      <c r="Q476" s="3"/>
    </row>
    <row r="477" spans="2:17" x14ac:dyDescent="0.25">
      <c r="B477" s="14" t="s">
        <v>1068</v>
      </c>
      <c r="C477" s="4" t="str">
        <f>VLOOKUP(H477,'KODE BARANG 001'!$D$4:$H$111,5,FALSE)</f>
        <v xml:space="preserve">PERALATAN </v>
      </c>
      <c r="D477" s="3" t="str">
        <f>VLOOKUP(C477,'KODE BARANG 001'!$H$4:$I$115,2,0)</f>
        <v>PL</v>
      </c>
      <c r="E477" s="3" t="str">
        <f>IFERROR(VLOOKUP('ALL '!H477,'KODE BARANG 001'!$D$3:$F$111,3,FALSE),"")</f>
        <v xml:space="preserve">AC </v>
      </c>
      <c r="F477" s="4" t="str">
        <f>VLOOKUP(H477,'KODE BARANG 001'!$D$3:E576,2,FALSE)</f>
        <v xml:space="preserve">AC 2 PK </v>
      </c>
      <c r="G477" s="4" t="str">
        <f>VLOOKUP(H477,'KODE BARANG 001'!$D$4:$G$115,4,FALSE)</f>
        <v xml:space="preserve">Air Conditioner Daikin </v>
      </c>
      <c r="H477" s="3" t="s">
        <v>312</v>
      </c>
      <c r="I477" s="14" t="s">
        <v>74</v>
      </c>
      <c r="J477" s="20" t="s">
        <v>977</v>
      </c>
      <c r="K477" s="3" t="s">
        <v>69</v>
      </c>
      <c r="L477" s="3">
        <v>2019</v>
      </c>
      <c r="M477" s="5"/>
      <c r="N477" s="64">
        <f>VLOOKUP(H477,'KODE BARANG 001'!$D$3:$L$115,8,0)</f>
        <v>9200000</v>
      </c>
      <c r="O477" s="3" t="s">
        <v>214</v>
      </c>
      <c r="P477" s="14" t="str">
        <f t="shared" si="7"/>
        <v>AC02/GA /PL/BTI /2019-030</v>
      </c>
      <c r="Q477" s="3"/>
    </row>
    <row r="478" spans="2:17" x14ac:dyDescent="0.25">
      <c r="B478" s="14" t="s">
        <v>1069</v>
      </c>
      <c r="C478" s="4" t="str">
        <f>VLOOKUP(H478,'KODE BARANG 001'!$D$4:$H$111,5,FALSE)</f>
        <v xml:space="preserve">PERALATAN </v>
      </c>
      <c r="D478" s="3" t="str">
        <f>VLOOKUP(C478,'KODE BARANG 001'!$H$4:$I$115,2,0)</f>
        <v>PL</v>
      </c>
      <c r="E478" s="3" t="str">
        <f>IFERROR(VLOOKUP('ALL '!H478,'KODE BARANG 001'!$D$3:$F$111,3,FALSE),"")</f>
        <v xml:space="preserve">LEMARI </v>
      </c>
      <c r="F478" s="4" t="str">
        <f>VLOOKUP(H478,'KODE BARANG 001'!$D$3:E577,2,FALSE)</f>
        <v xml:space="preserve">LEMARI LOKER </v>
      </c>
      <c r="G478" s="4" t="str">
        <f>VLOOKUP(H478,'KODE BARANG 001'!$D$4:$G$115,4,FALSE)</f>
        <v>Sterling Metal</v>
      </c>
      <c r="H478" s="3" t="s">
        <v>814</v>
      </c>
      <c r="I478" s="14" t="s">
        <v>37</v>
      </c>
      <c r="J478" s="20" t="s">
        <v>1006</v>
      </c>
      <c r="K478" s="3" t="s">
        <v>69</v>
      </c>
      <c r="L478" s="3">
        <v>2021</v>
      </c>
      <c r="M478" s="5"/>
      <c r="N478" s="64">
        <f>VLOOKUP(H478,'KODE BARANG 001'!$D$3:$L$115,8,0)</f>
        <v>1600000</v>
      </c>
      <c r="O478" s="3" t="s">
        <v>214</v>
      </c>
      <c r="P478" s="14" t="str">
        <f t="shared" si="7"/>
        <v>LM18/GA /PL/BTI /2021-001</v>
      </c>
      <c r="Q478" s="3"/>
    </row>
    <row r="479" spans="2:17" x14ac:dyDescent="0.25">
      <c r="B479" s="14" t="s">
        <v>1070</v>
      </c>
      <c r="C479" s="4" t="str">
        <f>VLOOKUP(H479,'KODE BARANG 001'!$D$4:$H$111,5,FALSE)</f>
        <v xml:space="preserve">PERALATAN </v>
      </c>
      <c r="D479" s="3" t="str">
        <f>VLOOKUP(C479,'KODE BARANG 001'!$H$4:$I$115,2,0)</f>
        <v>PL</v>
      </c>
      <c r="E479" s="3" t="str">
        <f>IFERROR(VLOOKUP('ALL '!H479,'KODE BARANG 001'!$D$3:$F$111,3,FALSE),"")</f>
        <v xml:space="preserve">LEMARI </v>
      </c>
      <c r="F479" s="4" t="str">
        <f>VLOOKUP(H479,'KODE BARANG 001'!$D$3:E578,2,FALSE)</f>
        <v xml:space="preserve">LEMARI LOKER </v>
      </c>
      <c r="G479" s="4" t="str">
        <f>VLOOKUP(H479,'KODE BARANG 001'!$D$4:$G$115,4,FALSE)</f>
        <v>Sterling Metal</v>
      </c>
      <c r="H479" s="3" t="s">
        <v>814</v>
      </c>
      <c r="I479" s="14" t="s">
        <v>38</v>
      </c>
      <c r="J479" s="20" t="s">
        <v>1006</v>
      </c>
      <c r="K479" s="3" t="s">
        <v>69</v>
      </c>
      <c r="L479" s="3">
        <v>2021</v>
      </c>
      <c r="M479" s="5"/>
      <c r="N479" s="64">
        <f>VLOOKUP(H479,'KODE BARANG 001'!$D$3:$L$115,8,0)</f>
        <v>1600000</v>
      </c>
      <c r="O479" s="3" t="s">
        <v>214</v>
      </c>
      <c r="P479" s="14" t="str">
        <f t="shared" si="7"/>
        <v>LM18/GA /PL/BTI /2021-002</v>
      </c>
      <c r="Q479" s="3"/>
    </row>
    <row r="480" spans="2:17" x14ac:dyDescent="0.25">
      <c r="B480" s="14" t="s">
        <v>1071</v>
      </c>
      <c r="C480" s="4" t="str">
        <f>VLOOKUP(H480,'KODE BARANG 001'!$D$4:$H$111,5,FALSE)</f>
        <v xml:space="preserve">PERALATAN </v>
      </c>
      <c r="D480" s="3" t="str">
        <f>VLOOKUP(C480,'KODE BARANG 001'!$H$4:$I$115,2,0)</f>
        <v>PL</v>
      </c>
      <c r="E480" s="3" t="str">
        <f>IFERROR(VLOOKUP('ALL '!H480,'KODE BARANG 001'!$D$3:$F$111,3,FALSE),"")</f>
        <v xml:space="preserve">LEMARI </v>
      </c>
      <c r="F480" s="4" t="str">
        <f>VLOOKUP(H480,'KODE BARANG 001'!$D$3:E579,2,FALSE)</f>
        <v xml:space="preserve">LEMARI LOKER </v>
      </c>
      <c r="G480" s="4" t="str">
        <f>VLOOKUP(H480,'KODE BARANG 001'!$D$4:$G$115,4,FALSE)</f>
        <v>Sterling Metal</v>
      </c>
      <c r="H480" s="3" t="s">
        <v>814</v>
      </c>
      <c r="I480" s="14" t="s">
        <v>39</v>
      </c>
      <c r="J480" s="20" t="s">
        <v>1006</v>
      </c>
      <c r="K480" s="3" t="s">
        <v>69</v>
      </c>
      <c r="L480" s="3">
        <v>2021</v>
      </c>
      <c r="M480" s="5"/>
      <c r="N480" s="64">
        <f>VLOOKUP(H480,'KODE BARANG 001'!$D$3:$L$115,8,0)</f>
        <v>1600000</v>
      </c>
      <c r="O480" s="3" t="s">
        <v>214</v>
      </c>
      <c r="P480" s="14" t="str">
        <f t="shared" si="7"/>
        <v>LM18/GA /PL/BTI /2021-003</v>
      </c>
      <c r="Q480" s="3"/>
    </row>
    <row r="481" spans="2:17" x14ac:dyDescent="0.25">
      <c r="B481" s="14" t="s">
        <v>1072</v>
      </c>
      <c r="C481" s="4" t="str">
        <f>VLOOKUP(H481,'KODE BARANG 001'!$D$4:$H$111,5,FALSE)</f>
        <v xml:space="preserve">PERALATAN </v>
      </c>
      <c r="D481" s="3" t="str">
        <f>VLOOKUP(C481,'KODE BARANG 001'!$H$4:$I$115,2,0)</f>
        <v>PL</v>
      </c>
      <c r="E481" s="3" t="str">
        <f>IFERROR(VLOOKUP('ALL '!H481,'KODE BARANG 001'!$D$3:$F$111,3,FALSE),"")</f>
        <v xml:space="preserve">LEMARI </v>
      </c>
      <c r="F481" s="4" t="str">
        <f>VLOOKUP(H481,'KODE BARANG 001'!$D$3:E580,2,FALSE)</f>
        <v xml:space="preserve">LEMARI LOKER </v>
      </c>
      <c r="G481" s="4" t="str">
        <f>VLOOKUP(H481,'KODE BARANG 001'!$D$4:$G$115,4,FALSE)</f>
        <v>Sterling Metal</v>
      </c>
      <c r="H481" s="3" t="s">
        <v>814</v>
      </c>
      <c r="I481" s="14" t="s">
        <v>40</v>
      </c>
      <c r="J481" s="20" t="s">
        <v>1006</v>
      </c>
      <c r="K481" s="3" t="s">
        <v>69</v>
      </c>
      <c r="L481" s="3">
        <v>2021</v>
      </c>
      <c r="M481" s="5"/>
      <c r="N481" s="64">
        <f>VLOOKUP(H481,'KODE BARANG 001'!$D$3:$L$115,8,0)</f>
        <v>1600000</v>
      </c>
      <c r="O481" s="3" t="s">
        <v>214</v>
      </c>
      <c r="P481" s="14" t="str">
        <f t="shared" si="7"/>
        <v>LM18/GA /PL/BTI /2021-004</v>
      </c>
      <c r="Q481" s="3"/>
    </row>
    <row r="482" spans="2:17" x14ac:dyDescent="0.25">
      <c r="B482" s="14" t="s">
        <v>1073</v>
      </c>
      <c r="C482" s="4" t="str">
        <f>VLOOKUP(H482,'KODE BARANG 001'!$D$4:$H$111,5,FALSE)</f>
        <v xml:space="preserve">PERALATAN </v>
      </c>
      <c r="D482" s="3" t="str">
        <f>VLOOKUP(C482,'KODE BARANG 001'!$H$4:$I$115,2,0)</f>
        <v>PL</v>
      </c>
      <c r="E482" s="3" t="str">
        <f>IFERROR(VLOOKUP('ALL '!H482,'KODE BARANG 001'!$D$3:$F$111,3,FALSE),"")</f>
        <v xml:space="preserve">LEMARI </v>
      </c>
      <c r="F482" s="4" t="str">
        <f>VLOOKUP(H482,'KODE BARANG 001'!$D$3:E581,2,FALSE)</f>
        <v xml:space="preserve">LEMARI LOKER </v>
      </c>
      <c r="G482" s="4" t="str">
        <f>VLOOKUP(H482,'KODE BARANG 001'!$D$4:$G$115,4,FALSE)</f>
        <v>Sterling Metal</v>
      </c>
      <c r="H482" s="3" t="s">
        <v>814</v>
      </c>
      <c r="I482" s="14" t="s">
        <v>41</v>
      </c>
      <c r="J482" s="20" t="s">
        <v>1006</v>
      </c>
      <c r="K482" s="3" t="s">
        <v>69</v>
      </c>
      <c r="L482" s="3">
        <v>2021</v>
      </c>
      <c r="M482" s="5"/>
      <c r="N482" s="64">
        <f>VLOOKUP(H482,'KODE BARANG 001'!$D$3:$L$115,8,0)</f>
        <v>1600000</v>
      </c>
      <c r="O482" s="3" t="s">
        <v>214</v>
      </c>
      <c r="P482" s="14" t="str">
        <f t="shared" si="7"/>
        <v>LM18/GA /PL/BTI /2021-005</v>
      </c>
      <c r="Q482" s="3"/>
    </row>
    <row r="483" spans="2:17" x14ac:dyDescent="0.25">
      <c r="B483" s="14" t="s">
        <v>1074</v>
      </c>
      <c r="C483" s="4" t="str">
        <f>VLOOKUP(H483,'KODE BARANG 001'!$D$4:$H$111,5,FALSE)</f>
        <v xml:space="preserve">PERALATAN </v>
      </c>
      <c r="D483" s="3" t="str">
        <f>VLOOKUP(C483,'KODE BARANG 001'!$H$4:$I$115,2,0)</f>
        <v>PL</v>
      </c>
      <c r="E483" s="3" t="str">
        <f>IFERROR(VLOOKUP('ALL '!H483,'KODE BARANG 001'!$D$3:$F$111,3,FALSE),"")</f>
        <v xml:space="preserve">LEMARI </v>
      </c>
      <c r="F483" s="4" t="str">
        <f>VLOOKUP(H483,'KODE BARANG 001'!$D$3:E582,2,FALSE)</f>
        <v xml:space="preserve">LEMARI LOKER </v>
      </c>
      <c r="G483" s="4" t="str">
        <f>VLOOKUP(H483,'KODE BARANG 001'!$D$4:$G$115,4,FALSE)</f>
        <v>Sterling Metal</v>
      </c>
      <c r="H483" s="3" t="s">
        <v>814</v>
      </c>
      <c r="I483" s="14" t="s">
        <v>42</v>
      </c>
      <c r="J483" s="20" t="s">
        <v>1006</v>
      </c>
      <c r="K483" s="3" t="s">
        <v>69</v>
      </c>
      <c r="L483" s="3">
        <v>2021</v>
      </c>
      <c r="M483" s="5"/>
      <c r="N483" s="64">
        <f>VLOOKUP(H483,'KODE BARANG 001'!$D$3:$L$115,8,0)</f>
        <v>1600000</v>
      </c>
      <c r="O483" s="3" t="s">
        <v>214</v>
      </c>
      <c r="P483" s="14" t="str">
        <f t="shared" si="7"/>
        <v>LM18/GA /PL/BTI /2021-006</v>
      </c>
      <c r="Q483" s="3"/>
    </row>
    <row r="484" spans="2:17" x14ac:dyDescent="0.25">
      <c r="B484" s="14" t="s">
        <v>1075</v>
      </c>
      <c r="C484" s="4" t="str">
        <f>VLOOKUP(H484,'KODE BARANG 001'!$D$4:$H$111,5,FALSE)</f>
        <v xml:space="preserve">PERALATAN </v>
      </c>
      <c r="D484" s="3" t="str">
        <f>VLOOKUP(C484,'KODE BARANG 001'!$H$4:$I$115,2,0)</f>
        <v>PL</v>
      </c>
      <c r="E484" s="3" t="str">
        <f>IFERROR(VLOOKUP('ALL '!H484,'KODE BARANG 001'!$D$3:$F$111,3,FALSE),"")</f>
        <v xml:space="preserve">LEMARI </v>
      </c>
      <c r="F484" s="4" t="str">
        <f>VLOOKUP(H484,'KODE BARANG 001'!$D$3:E583,2,FALSE)</f>
        <v xml:space="preserve">LEMARI LOKER </v>
      </c>
      <c r="G484" s="4" t="str">
        <f>VLOOKUP(H484,'KODE BARANG 001'!$D$4:$G$115,4,FALSE)</f>
        <v>Sterling Metal</v>
      </c>
      <c r="H484" s="3" t="s">
        <v>814</v>
      </c>
      <c r="I484" s="14" t="s">
        <v>43</v>
      </c>
      <c r="J484" s="20" t="s">
        <v>1006</v>
      </c>
      <c r="K484" s="3" t="s">
        <v>69</v>
      </c>
      <c r="L484" s="3">
        <v>2021</v>
      </c>
      <c r="M484" s="5"/>
      <c r="N484" s="64">
        <f>VLOOKUP(H484,'KODE BARANG 001'!$D$3:$L$115,8,0)</f>
        <v>1600000</v>
      </c>
      <c r="O484" s="3" t="s">
        <v>214</v>
      </c>
      <c r="P484" s="14" t="str">
        <f t="shared" si="7"/>
        <v>LM18/GA /PL/BTI /2021-007</v>
      </c>
      <c r="Q484" s="3"/>
    </row>
    <row r="485" spans="2:17" x14ac:dyDescent="0.25">
      <c r="B485" s="14" t="s">
        <v>1076</v>
      </c>
      <c r="C485" s="4" t="str">
        <f>VLOOKUP(H485,'KODE BARANG 001'!$D$4:$H$111,5,FALSE)</f>
        <v xml:space="preserve">PERALATAN </v>
      </c>
      <c r="D485" s="3" t="str">
        <f>VLOOKUP(C485,'KODE BARANG 001'!$H$4:$I$115,2,0)</f>
        <v>PL</v>
      </c>
      <c r="E485" s="3" t="str">
        <f>IFERROR(VLOOKUP('ALL '!H485,'KODE BARANG 001'!$D$3:$F$111,3,FALSE),"")</f>
        <v xml:space="preserve">LEMARI </v>
      </c>
      <c r="F485" s="4" t="str">
        <f>VLOOKUP(H485,'KODE BARANG 001'!$D$3:E584,2,FALSE)</f>
        <v xml:space="preserve">LEMARI LOKER </v>
      </c>
      <c r="G485" s="4" t="str">
        <f>VLOOKUP(H485,'KODE BARANG 001'!$D$4:$G$115,4,FALSE)</f>
        <v>Sterling Metal</v>
      </c>
      <c r="H485" s="3" t="s">
        <v>814</v>
      </c>
      <c r="I485" s="14" t="s">
        <v>44</v>
      </c>
      <c r="J485" s="20" t="s">
        <v>1006</v>
      </c>
      <c r="K485" s="3" t="s">
        <v>69</v>
      </c>
      <c r="L485" s="3">
        <v>2021</v>
      </c>
      <c r="M485" s="5"/>
      <c r="N485" s="64">
        <f>VLOOKUP(H485,'KODE BARANG 001'!$D$3:$L$115,8,0)</f>
        <v>1600000</v>
      </c>
      <c r="O485" s="3" t="s">
        <v>214</v>
      </c>
      <c r="P485" s="14" t="str">
        <f t="shared" si="7"/>
        <v>LM18/GA /PL/BTI /2021-008</v>
      </c>
      <c r="Q485" s="3"/>
    </row>
    <row r="486" spans="2:17" x14ac:dyDescent="0.25">
      <c r="B486" s="14" t="s">
        <v>1077</v>
      </c>
      <c r="C486" s="4" t="str">
        <f>VLOOKUP(H486,'KODE BARANG 001'!$D$4:$H$111,5,FALSE)</f>
        <v xml:space="preserve">PERALATAN </v>
      </c>
      <c r="D486" s="3" t="str">
        <f>VLOOKUP(C486,'KODE BARANG 001'!$H$4:$I$115,2,0)</f>
        <v>PL</v>
      </c>
      <c r="E486" s="3" t="str">
        <f>IFERROR(VLOOKUP('ALL '!H486,'KODE BARANG 001'!$D$3:$F$111,3,FALSE),"")</f>
        <v xml:space="preserve">LEMARI </v>
      </c>
      <c r="F486" s="4" t="str">
        <f>VLOOKUP(H486,'KODE BARANG 001'!$D$3:E585,2,FALSE)</f>
        <v xml:space="preserve">LEMARI LOKER </v>
      </c>
      <c r="G486" s="4" t="str">
        <f>VLOOKUP(H486,'KODE BARANG 001'!$D$4:$G$115,4,FALSE)</f>
        <v>Sterling Metal</v>
      </c>
      <c r="H486" s="3" t="s">
        <v>814</v>
      </c>
      <c r="I486" s="14" t="s">
        <v>45</v>
      </c>
      <c r="J486" s="20" t="s">
        <v>1006</v>
      </c>
      <c r="K486" s="3" t="s">
        <v>69</v>
      </c>
      <c r="L486" s="3">
        <v>2021</v>
      </c>
      <c r="M486" s="5"/>
      <c r="N486" s="64">
        <f>VLOOKUP(H486,'KODE BARANG 001'!$D$3:$L$115,8,0)</f>
        <v>1600000</v>
      </c>
      <c r="O486" s="3" t="s">
        <v>214</v>
      </c>
      <c r="P486" s="14" t="str">
        <f t="shared" si="7"/>
        <v>LM18/GA /PL/BTI /2021-009</v>
      </c>
      <c r="Q486" s="3"/>
    </row>
    <row r="487" spans="2:17" x14ac:dyDescent="0.25">
      <c r="B487" s="14" t="s">
        <v>1078</v>
      </c>
      <c r="C487" s="4" t="str">
        <f>VLOOKUP(H487,'KODE BARANG 001'!$D$4:$H$111,5,FALSE)</f>
        <v xml:space="preserve">PERALATAN </v>
      </c>
      <c r="D487" s="3" t="str">
        <f>VLOOKUP(C487,'KODE BARANG 001'!$H$4:$I$115,2,0)</f>
        <v>PL</v>
      </c>
      <c r="E487" s="3" t="str">
        <f>IFERROR(VLOOKUP('ALL '!H487,'KODE BARANG 001'!$D$3:$F$111,3,FALSE),"")</f>
        <v xml:space="preserve">LEMARI </v>
      </c>
      <c r="F487" s="4" t="str">
        <f>VLOOKUP(H487,'KODE BARANG 001'!$D$3:E586,2,FALSE)</f>
        <v xml:space="preserve">LEMARI LOKER </v>
      </c>
      <c r="G487" s="4" t="str">
        <f>VLOOKUP(H487,'KODE BARANG 001'!$D$4:$G$115,4,FALSE)</f>
        <v>Sterling Metal</v>
      </c>
      <c r="H487" s="3" t="s">
        <v>814</v>
      </c>
      <c r="I487" s="14" t="s">
        <v>46</v>
      </c>
      <c r="J487" s="20" t="s">
        <v>1006</v>
      </c>
      <c r="K487" s="3" t="s">
        <v>69</v>
      </c>
      <c r="L487" s="3">
        <v>2021</v>
      </c>
      <c r="M487" s="5"/>
      <c r="N487" s="64">
        <f>VLOOKUP(H487,'KODE BARANG 001'!$D$3:$L$115,8,0)</f>
        <v>1600000</v>
      </c>
      <c r="O487" s="3" t="s">
        <v>214</v>
      </c>
      <c r="P487" s="14" t="str">
        <f t="shared" si="7"/>
        <v>LM18/GA /PL/BTI /2021-010</v>
      </c>
      <c r="Q487" s="3"/>
    </row>
    <row r="488" spans="2:17" x14ac:dyDescent="0.25">
      <c r="B488" s="14" t="s">
        <v>1079</v>
      </c>
      <c r="C488" s="4" t="str">
        <f>VLOOKUP(H488,'KODE BARANG 001'!$D$4:$H$111,5,FALSE)</f>
        <v xml:space="preserve">PERALATAN </v>
      </c>
      <c r="D488" s="3" t="str">
        <f>VLOOKUP(C488,'KODE BARANG 001'!$H$4:$I$115,2,0)</f>
        <v>PL</v>
      </c>
      <c r="E488" s="3" t="str">
        <f>IFERROR(VLOOKUP('ALL '!H488,'KODE BARANG 001'!$D$3:$F$111,3,FALSE),"")</f>
        <v xml:space="preserve">LEMARI </v>
      </c>
      <c r="F488" s="4" t="str">
        <f>VLOOKUP(H488,'KODE BARANG 001'!$D$3:E587,2,FALSE)</f>
        <v xml:space="preserve">LEMARI LOKER </v>
      </c>
      <c r="G488" s="4" t="str">
        <f>VLOOKUP(H488,'KODE BARANG 001'!$D$4:$G$115,4,FALSE)</f>
        <v>Sterling Metal</v>
      </c>
      <c r="H488" s="3" t="s">
        <v>814</v>
      </c>
      <c r="I488" s="14" t="s">
        <v>47</v>
      </c>
      <c r="J488" s="20" t="s">
        <v>1006</v>
      </c>
      <c r="K488" s="3" t="s">
        <v>69</v>
      </c>
      <c r="L488" s="3">
        <v>2021</v>
      </c>
      <c r="M488" s="5"/>
      <c r="N488" s="64">
        <f>VLOOKUP(H488,'KODE BARANG 001'!$D$3:$L$115,8,0)</f>
        <v>1600000</v>
      </c>
      <c r="O488" s="3" t="s">
        <v>214</v>
      </c>
      <c r="P488" s="14" t="str">
        <f t="shared" si="7"/>
        <v>LM18/GA /PL/BTI /2021-011</v>
      </c>
      <c r="Q488" s="3"/>
    </row>
    <row r="489" spans="2:17" x14ac:dyDescent="0.25">
      <c r="B489" s="14" t="s">
        <v>1080</v>
      </c>
      <c r="C489" s="4" t="str">
        <f>VLOOKUP(H489,'KODE BARANG 001'!$D$4:$H$111,5,FALSE)</f>
        <v xml:space="preserve">PERALATAN </v>
      </c>
      <c r="D489" s="3" t="str">
        <f>VLOOKUP(C489,'KODE BARANG 001'!$H$4:$I$115,2,0)</f>
        <v>PL</v>
      </c>
      <c r="E489" s="3" t="str">
        <f>IFERROR(VLOOKUP('ALL '!H489,'KODE BARANG 001'!$D$3:$F$111,3,FALSE),"")</f>
        <v xml:space="preserve">LEMARI </v>
      </c>
      <c r="F489" s="4" t="str">
        <f>VLOOKUP(H489,'KODE BARANG 001'!$D$3:E588,2,FALSE)</f>
        <v xml:space="preserve">LEMARI LOKER </v>
      </c>
      <c r="G489" s="4" t="str">
        <f>VLOOKUP(H489,'KODE BARANG 001'!$D$4:$G$115,4,FALSE)</f>
        <v>Sterling Metal</v>
      </c>
      <c r="H489" s="3" t="s">
        <v>814</v>
      </c>
      <c r="I489" s="14" t="s">
        <v>48</v>
      </c>
      <c r="J489" s="20" t="s">
        <v>1006</v>
      </c>
      <c r="K489" s="3" t="s">
        <v>69</v>
      </c>
      <c r="L489" s="3">
        <v>2021</v>
      </c>
      <c r="M489" s="5"/>
      <c r="N489" s="64">
        <f>VLOOKUP(H489,'KODE BARANG 001'!$D$3:$L$115,8,0)</f>
        <v>1600000</v>
      </c>
      <c r="O489" s="3" t="s">
        <v>214</v>
      </c>
      <c r="P489" s="14" t="str">
        <f t="shared" si="7"/>
        <v>LM18/GA /PL/BTI /2021-012</v>
      </c>
      <c r="Q489" s="3"/>
    </row>
    <row r="490" spans="2:17" x14ac:dyDescent="0.25">
      <c r="B490" s="14" t="s">
        <v>1081</v>
      </c>
      <c r="C490" s="4" t="str">
        <f>VLOOKUP(H490,'KODE BARANG 001'!$D$4:$H$111,5,FALSE)</f>
        <v xml:space="preserve">PERALATAN </v>
      </c>
      <c r="D490" s="3" t="str">
        <f>VLOOKUP(C490,'KODE BARANG 001'!$H$4:$I$115,2,0)</f>
        <v>PL</v>
      </c>
      <c r="E490" s="3" t="str">
        <f>IFERROR(VLOOKUP('ALL '!H490,'KODE BARANG 001'!$D$3:$F$111,3,FALSE),"")</f>
        <v xml:space="preserve">LEMARI </v>
      </c>
      <c r="F490" s="4" t="str">
        <f>VLOOKUP(H490,'KODE BARANG 001'!$D$3:E589,2,FALSE)</f>
        <v xml:space="preserve">LEMARI LOKER </v>
      </c>
      <c r="G490" s="4" t="str">
        <f>VLOOKUP(H490,'KODE BARANG 001'!$D$4:$G$115,4,FALSE)</f>
        <v>Sterling Metal</v>
      </c>
      <c r="H490" s="3" t="s">
        <v>814</v>
      </c>
      <c r="I490" s="14" t="s">
        <v>49</v>
      </c>
      <c r="J490" s="20" t="s">
        <v>1006</v>
      </c>
      <c r="K490" s="3" t="s">
        <v>69</v>
      </c>
      <c r="L490" s="3">
        <v>2021</v>
      </c>
      <c r="M490" s="5"/>
      <c r="N490" s="64">
        <f>VLOOKUP(H490,'KODE BARANG 001'!$D$3:$L$115,8,0)</f>
        <v>1600000</v>
      </c>
      <c r="O490" s="3" t="s">
        <v>214</v>
      </c>
      <c r="P490" s="14" t="str">
        <f t="shared" si="7"/>
        <v>LM18/GA /PL/BTI /2021-013</v>
      </c>
      <c r="Q490" s="3"/>
    </row>
    <row r="491" spans="2:17" x14ac:dyDescent="0.25">
      <c r="B491" s="14" t="s">
        <v>1082</v>
      </c>
      <c r="C491" s="4" t="str">
        <f>VLOOKUP(H491,'KODE BARANG 001'!$D$4:$H$111,5,FALSE)</f>
        <v xml:space="preserve">PERALATAN </v>
      </c>
      <c r="D491" s="3" t="str">
        <f>VLOOKUP(C491,'KODE BARANG 001'!$H$4:$I$115,2,0)</f>
        <v>PL</v>
      </c>
      <c r="E491" s="3" t="str">
        <f>IFERROR(VLOOKUP('ALL '!H491,'KODE BARANG 001'!$D$3:$F$111,3,FALSE),"")</f>
        <v xml:space="preserve">LEMARI </v>
      </c>
      <c r="F491" s="4" t="str">
        <f>VLOOKUP(H491,'KODE BARANG 001'!$D$3:E590,2,FALSE)</f>
        <v xml:space="preserve">LEMARI LOKER </v>
      </c>
      <c r="G491" s="4" t="str">
        <f>VLOOKUP(H491,'KODE BARANG 001'!$D$4:$G$115,4,FALSE)</f>
        <v>Sterling Metal</v>
      </c>
      <c r="H491" s="3" t="s">
        <v>814</v>
      </c>
      <c r="I491" s="14" t="s">
        <v>50</v>
      </c>
      <c r="J491" s="20" t="s">
        <v>1006</v>
      </c>
      <c r="K491" s="3" t="s">
        <v>69</v>
      </c>
      <c r="L491" s="3">
        <v>2021</v>
      </c>
      <c r="M491" s="5"/>
      <c r="N491" s="64">
        <f>VLOOKUP(H491,'KODE BARANG 001'!$D$3:$L$115,8,0)</f>
        <v>1600000</v>
      </c>
      <c r="O491" s="3" t="s">
        <v>214</v>
      </c>
      <c r="P491" s="14" t="str">
        <f t="shared" si="7"/>
        <v>LM18/GA /PL/BTI /2021-014</v>
      </c>
      <c r="Q491" s="3"/>
    </row>
    <row r="492" spans="2:17" x14ac:dyDescent="0.25">
      <c r="B492" s="14" t="s">
        <v>1083</v>
      </c>
      <c r="C492" s="4" t="str">
        <f>VLOOKUP(H492,'KODE BARANG 001'!$D$4:$H$111,5,FALSE)</f>
        <v xml:space="preserve">PERALATAN </v>
      </c>
      <c r="D492" s="3" t="str">
        <f>VLOOKUP(C492,'KODE BARANG 001'!$H$4:$I$115,2,0)</f>
        <v>PL</v>
      </c>
      <c r="E492" s="3" t="str">
        <f>IFERROR(VLOOKUP('ALL '!H492,'KODE BARANG 001'!$D$3:$F$111,3,FALSE),"")</f>
        <v xml:space="preserve">LEMARI </v>
      </c>
      <c r="F492" s="4" t="str">
        <f>VLOOKUP(H492,'KODE BARANG 001'!$D$3:E591,2,FALSE)</f>
        <v xml:space="preserve">LEMARI LOKER </v>
      </c>
      <c r="G492" s="4" t="str">
        <f>VLOOKUP(H492,'KODE BARANG 001'!$D$4:$G$115,4,FALSE)</f>
        <v>Sterling Metal</v>
      </c>
      <c r="H492" s="3" t="s">
        <v>814</v>
      </c>
      <c r="I492" s="14" t="s">
        <v>51</v>
      </c>
      <c r="J492" s="20" t="s">
        <v>1006</v>
      </c>
      <c r="K492" s="3" t="s">
        <v>69</v>
      </c>
      <c r="L492" s="3">
        <v>2021</v>
      </c>
      <c r="M492" s="5"/>
      <c r="N492" s="64">
        <f>VLOOKUP(H492,'KODE BARANG 001'!$D$3:$L$115,8,0)</f>
        <v>1600000</v>
      </c>
      <c r="O492" s="3" t="s">
        <v>214</v>
      </c>
      <c r="P492" s="14" t="str">
        <f t="shared" si="7"/>
        <v>LM18/GA /PL/BTI /2021-015</v>
      </c>
      <c r="Q492" s="3"/>
    </row>
    <row r="493" spans="2:17" x14ac:dyDescent="0.25">
      <c r="B493" s="14" t="s">
        <v>1084</v>
      </c>
      <c r="C493" s="4" t="str">
        <f>VLOOKUP(H493,'KODE BARANG 001'!$D$4:$H$111,5,FALSE)</f>
        <v xml:space="preserve">PERALATAN </v>
      </c>
      <c r="D493" s="3" t="str">
        <f>VLOOKUP(C493,'KODE BARANG 001'!$H$4:$I$115,2,0)</f>
        <v>PL</v>
      </c>
      <c r="E493" s="3" t="str">
        <f>IFERROR(VLOOKUP('ALL '!H493,'KODE BARANG 001'!$D$3:$F$111,3,FALSE),"")</f>
        <v xml:space="preserve">LEMARI </v>
      </c>
      <c r="F493" s="4" t="str">
        <f>VLOOKUP(H493,'KODE BARANG 001'!$D$3:E592,2,FALSE)</f>
        <v xml:space="preserve">LEMARI LOKER </v>
      </c>
      <c r="G493" s="4" t="str">
        <f>VLOOKUP(H493,'KODE BARANG 001'!$D$4:$G$115,4,FALSE)</f>
        <v>Sterling Metal</v>
      </c>
      <c r="H493" s="3" t="s">
        <v>814</v>
      </c>
      <c r="I493" s="14" t="s">
        <v>52</v>
      </c>
      <c r="J493" s="20" t="s">
        <v>1006</v>
      </c>
      <c r="K493" s="3" t="s">
        <v>69</v>
      </c>
      <c r="L493" s="3">
        <v>2021</v>
      </c>
      <c r="M493" s="5"/>
      <c r="N493" s="64">
        <f>VLOOKUP(H493,'KODE BARANG 001'!$D$3:$L$115,8,0)</f>
        <v>1600000</v>
      </c>
      <c r="O493" s="3" t="s">
        <v>214</v>
      </c>
      <c r="P493" s="14" t="str">
        <f t="shared" si="7"/>
        <v>LM18/GA /PL/BTI /2021-016</v>
      </c>
      <c r="Q493" s="3"/>
    </row>
    <row r="494" spans="2:17" x14ac:dyDescent="0.25">
      <c r="B494" s="14" t="s">
        <v>1085</v>
      </c>
      <c r="C494" s="4" t="str">
        <f>VLOOKUP(H494,'KODE BARANG 001'!$D$4:$H$111,5,FALSE)</f>
        <v xml:space="preserve">PERALATAN </v>
      </c>
      <c r="D494" s="3" t="str">
        <f>VLOOKUP(C494,'KODE BARANG 001'!$H$4:$I$115,2,0)</f>
        <v>PL</v>
      </c>
      <c r="E494" s="3" t="str">
        <f>IFERROR(VLOOKUP('ALL '!H494,'KODE BARANG 001'!$D$3:$F$111,3,FALSE),"")</f>
        <v xml:space="preserve">LEMARI </v>
      </c>
      <c r="F494" s="4" t="str">
        <f>VLOOKUP(H494,'KODE BARANG 001'!$D$3:E593,2,FALSE)</f>
        <v xml:space="preserve">LEMARI LOKER </v>
      </c>
      <c r="G494" s="4" t="str">
        <f>VLOOKUP(H494,'KODE BARANG 001'!$D$4:$G$115,4,FALSE)</f>
        <v>Sterling Metal</v>
      </c>
      <c r="H494" s="3" t="s">
        <v>814</v>
      </c>
      <c r="I494" s="14" t="s">
        <v>53</v>
      </c>
      <c r="J494" s="20" t="s">
        <v>1006</v>
      </c>
      <c r="K494" s="3" t="s">
        <v>69</v>
      </c>
      <c r="L494" s="3">
        <v>2021</v>
      </c>
      <c r="M494" s="5"/>
      <c r="N494" s="64">
        <f>VLOOKUP(H494,'KODE BARANG 001'!$D$3:$L$115,8,0)</f>
        <v>1600000</v>
      </c>
      <c r="O494" s="3" t="s">
        <v>214</v>
      </c>
      <c r="P494" s="14" t="str">
        <f t="shared" si="7"/>
        <v>LM18/GA /PL/BTI /2021-017</v>
      </c>
      <c r="Q494" s="3"/>
    </row>
    <row r="495" spans="2:17" x14ac:dyDescent="0.25">
      <c r="B495" s="14" t="s">
        <v>1086</v>
      </c>
      <c r="C495" s="4" t="str">
        <f>VLOOKUP(H495,'KODE BARANG 001'!$D$4:$H$111,5,FALSE)</f>
        <v xml:space="preserve">PERALATAN </v>
      </c>
      <c r="D495" s="3" t="str">
        <f>VLOOKUP(C495,'KODE BARANG 001'!$H$4:$I$115,2,0)</f>
        <v>PL</v>
      </c>
      <c r="E495" s="3" t="str">
        <f>IFERROR(VLOOKUP('ALL '!H495,'KODE BARANG 001'!$D$3:$F$111,3,FALSE),"")</f>
        <v xml:space="preserve">LEMARI </v>
      </c>
      <c r="F495" s="4" t="str">
        <f>VLOOKUP(H495,'KODE BARANG 001'!$D$3:E594,2,FALSE)</f>
        <v xml:space="preserve">LEMARI LOKER </v>
      </c>
      <c r="G495" s="4" t="str">
        <f>VLOOKUP(H495,'KODE BARANG 001'!$D$4:$G$115,4,FALSE)</f>
        <v>Sterling Metal</v>
      </c>
      <c r="H495" s="3" t="s">
        <v>814</v>
      </c>
      <c r="I495" s="14" t="s">
        <v>54</v>
      </c>
      <c r="J495" s="20" t="s">
        <v>1006</v>
      </c>
      <c r="K495" s="3" t="s">
        <v>69</v>
      </c>
      <c r="L495" s="3">
        <v>2021</v>
      </c>
      <c r="M495" s="5"/>
      <c r="N495" s="64">
        <f>VLOOKUP(H495,'KODE BARANG 001'!$D$3:$L$115,8,0)</f>
        <v>1600000</v>
      </c>
      <c r="O495" s="3" t="s">
        <v>214</v>
      </c>
      <c r="P495" s="14" t="str">
        <f t="shared" si="7"/>
        <v>LM18/GA /PL/BTI /2021-018</v>
      </c>
      <c r="Q495" s="3"/>
    </row>
    <row r="496" spans="2:17" x14ac:dyDescent="0.25">
      <c r="B496" s="14" t="s">
        <v>1087</v>
      </c>
      <c r="C496" s="4" t="str">
        <f>VLOOKUP(H496,'KODE BARANG 001'!$D$4:$H$111,5,FALSE)</f>
        <v xml:space="preserve">PERALATAN </v>
      </c>
      <c r="D496" s="3" t="str">
        <f>VLOOKUP(C496,'KODE BARANG 001'!$H$4:$I$115,2,0)</f>
        <v>PL</v>
      </c>
      <c r="E496" s="3" t="str">
        <f>IFERROR(VLOOKUP('ALL '!H496,'KODE BARANG 001'!$D$3:$F$111,3,FALSE),"")</f>
        <v xml:space="preserve">LEMARI </v>
      </c>
      <c r="F496" s="4" t="str">
        <f>VLOOKUP(H496,'KODE BARANG 001'!$D$3:E595,2,FALSE)</f>
        <v xml:space="preserve">LEMARI LOKER </v>
      </c>
      <c r="G496" s="4" t="str">
        <f>VLOOKUP(H496,'KODE BARANG 001'!$D$4:$G$115,4,FALSE)</f>
        <v>Sterling Metal</v>
      </c>
      <c r="H496" s="3" t="s">
        <v>814</v>
      </c>
      <c r="I496" s="14" t="s">
        <v>55</v>
      </c>
      <c r="J496" s="20" t="s">
        <v>1006</v>
      </c>
      <c r="K496" s="3" t="s">
        <v>69</v>
      </c>
      <c r="L496" s="3">
        <v>2021</v>
      </c>
      <c r="M496" s="5"/>
      <c r="N496" s="64">
        <f>VLOOKUP(H496,'KODE BARANG 001'!$D$3:$L$115,8,0)</f>
        <v>1600000</v>
      </c>
      <c r="O496" s="3" t="s">
        <v>214</v>
      </c>
      <c r="P496" s="14" t="str">
        <f t="shared" si="7"/>
        <v>LM18/GA /PL/BTI /2021-019</v>
      </c>
      <c r="Q496" s="3"/>
    </row>
    <row r="497" spans="2:17" x14ac:dyDescent="0.25">
      <c r="B497" s="14" t="s">
        <v>1088</v>
      </c>
      <c r="C497" s="4" t="str">
        <f>VLOOKUP(H497,'KODE BARANG 001'!$D$4:$H$111,5,FALSE)</f>
        <v xml:space="preserve">PERALATAN </v>
      </c>
      <c r="D497" s="3" t="str">
        <f>VLOOKUP(C497,'KODE BARANG 001'!$H$4:$I$115,2,0)</f>
        <v>PL</v>
      </c>
      <c r="E497" s="3" t="str">
        <f>IFERROR(VLOOKUP('ALL '!H497,'KODE BARANG 001'!$D$3:$F$111,3,FALSE),"")</f>
        <v xml:space="preserve">LEMARI </v>
      </c>
      <c r="F497" s="4" t="str">
        <f>VLOOKUP(H497,'KODE BARANG 001'!$D$3:E596,2,FALSE)</f>
        <v xml:space="preserve">LEMARI LOKER </v>
      </c>
      <c r="G497" s="4" t="str">
        <f>VLOOKUP(H497,'KODE BARANG 001'!$D$4:$G$115,4,FALSE)</f>
        <v>Sterling Metal</v>
      </c>
      <c r="H497" s="3" t="s">
        <v>814</v>
      </c>
      <c r="I497" s="14" t="s">
        <v>56</v>
      </c>
      <c r="J497" s="20" t="s">
        <v>1006</v>
      </c>
      <c r="K497" s="3" t="s">
        <v>69</v>
      </c>
      <c r="L497" s="3">
        <v>2021</v>
      </c>
      <c r="M497" s="5"/>
      <c r="N497" s="64">
        <f>VLOOKUP(H497,'KODE BARANG 001'!$D$3:$L$115,8,0)</f>
        <v>1600000</v>
      </c>
      <c r="O497" s="3" t="s">
        <v>214</v>
      </c>
      <c r="P497" s="14" t="str">
        <f t="shared" si="7"/>
        <v>LM18/GA /PL/BTI /2021-020</v>
      </c>
      <c r="Q497" s="3"/>
    </row>
    <row r="498" spans="2:17" x14ac:dyDescent="0.25">
      <c r="B498" s="14" t="s">
        <v>1089</v>
      </c>
      <c r="C498" s="4" t="str">
        <f>VLOOKUP(H498,'KODE BARANG 001'!$D$4:$H$111,5,FALSE)</f>
        <v xml:space="preserve">PERALATAN </v>
      </c>
      <c r="D498" s="3" t="str">
        <f>VLOOKUP(C498,'KODE BARANG 001'!$H$4:$I$115,2,0)</f>
        <v>PL</v>
      </c>
      <c r="E498" s="3" t="str">
        <f>IFERROR(VLOOKUP('ALL '!H498,'KODE BARANG 001'!$D$3:$F$111,3,FALSE),"")</f>
        <v xml:space="preserve">LEMARI </v>
      </c>
      <c r="F498" s="4" t="str">
        <f>VLOOKUP(H498,'KODE BARANG 001'!$D$3:E597,2,FALSE)</f>
        <v xml:space="preserve">LEMARI LOKER </v>
      </c>
      <c r="G498" s="4" t="str">
        <f>VLOOKUP(H498,'KODE BARANG 001'!$D$4:$G$115,4,FALSE)</f>
        <v>Sterling Metal</v>
      </c>
      <c r="H498" s="3" t="s">
        <v>814</v>
      </c>
      <c r="I498" s="14" t="s">
        <v>57</v>
      </c>
      <c r="J498" s="20" t="s">
        <v>1006</v>
      </c>
      <c r="K498" s="3" t="s">
        <v>69</v>
      </c>
      <c r="L498" s="3">
        <v>2021</v>
      </c>
      <c r="M498" s="5"/>
      <c r="N498" s="64">
        <f>VLOOKUP(H498,'KODE BARANG 001'!$D$3:$L$115,8,0)</f>
        <v>1600000</v>
      </c>
      <c r="O498" s="3" t="s">
        <v>214</v>
      </c>
      <c r="P498" s="14" t="str">
        <f t="shared" si="7"/>
        <v>LM18/GA /PL/BTI /2021-021</v>
      </c>
      <c r="Q498" s="3"/>
    </row>
    <row r="499" spans="2:17" x14ac:dyDescent="0.25">
      <c r="B499" s="14" t="s">
        <v>1090</v>
      </c>
      <c r="C499" s="4" t="str">
        <f>VLOOKUP(H499,'KODE BARANG 001'!$D$4:$H$111,5,FALSE)</f>
        <v xml:space="preserve">PERALATAN </v>
      </c>
      <c r="D499" s="3" t="str">
        <f>VLOOKUP(C499,'KODE BARANG 001'!$H$4:$I$115,2,0)</f>
        <v>PL</v>
      </c>
      <c r="E499" s="3" t="str">
        <f>IFERROR(VLOOKUP('ALL '!H499,'KODE BARANG 001'!$D$3:$F$111,3,FALSE),"")</f>
        <v xml:space="preserve">LEMARI </v>
      </c>
      <c r="F499" s="4" t="str">
        <f>VLOOKUP(H499,'KODE BARANG 001'!$D$3:E598,2,FALSE)</f>
        <v xml:space="preserve">LEMARI LOKER </v>
      </c>
      <c r="G499" s="4" t="str">
        <f>VLOOKUP(H499,'KODE BARANG 001'!$D$4:$G$115,4,FALSE)</f>
        <v>Sterling Metal</v>
      </c>
      <c r="H499" s="3" t="s">
        <v>814</v>
      </c>
      <c r="I499" s="14" t="s">
        <v>58</v>
      </c>
      <c r="J499" s="20" t="s">
        <v>1006</v>
      </c>
      <c r="K499" s="3" t="s">
        <v>69</v>
      </c>
      <c r="L499" s="3">
        <v>2021</v>
      </c>
      <c r="M499" s="5"/>
      <c r="N499" s="64">
        <f>VLOOKUP(H499,'KODE BARANG 001'!$D$3:$L$115,8,0)</f>
        <v>1600000</v>
      </c>
      <c r="O499" s="3" t="s">
        <v>214</v>
      </c>
      <c r="P499" s="14" t="str">
        <f t="shared" si="7"/>
        <v>LM18/GA /PL/BTI /2021-022</v>
      </c>
      <c r="Q499" s="3"/>
    </row>
    <row r="500" spans="2:17" x14ac:dyDescent="0.25">
      <c r="B500" s="14" t="s">
        <v>1091</v>
      </c>
      <c r="C500" s="4" t="str">
        <f>VLOOKUP(H500,'KODE BARANG 001'!$D$4:$H$111,5,FALSE)</f>
        <v xml:space="preserve">PERALATAN </v>
      </c>
      <c r="D500" s="3" t="str">
        <f>VLOOKUP(C500,'KODE BARANG 001'!$H$4:$I$115,2,0)</f>
        <v>PL</v>
      </c>
      <c r="E500" s="3" t="str">
        <f>IFERROR(VLOOKUP('ALL '!H500,'KODE BARANG 001'!$D$3:$F$111,3,FALSE),"")</f>
        <v xml:space="preserve">LEMARI </v>
      </c>
      <c r="F500" s="4" t="str">
        <f>VLOOKUP(H500,'KODE BARANG 001'!$D$3:E599,2,FALSE)</f>
        <v xml:space="preserve">LEMARI LOKER </v>
      </c>
      <c r="G500" s="4" t="str">
        <f>VLOOKUP(H500,'KODE BARANG 001'!$D$4:$G$115,4,FALSE)</f>
        <v>Sterling Metal</v>
      </c>
      <c r="H500" s="3" t="s">
        <v>814</v>
      </c>
      <c r="I500" s="14" t="s">
        <v>59</v>
      </c>
      <c r="J500" s="20" t="s">
        <v>1006</v>
      </c>
      <c r="K500" s="3" t="s">
        <v>69</v>
      </c>
      <c r="L500" s="3">
        <v>2021</v>
      </c>
      <c r="M500" s="5"/>
      <c r="N500" s="64">
        <f>VLOOKUP(H500,'KODE BARANG 001'!$D$3:$L$115,8,0)</f>
        <v>1600000</v>
      </c>
      <c r="O500" s="3" t="s">
        <v>214</v>
      </c>
      <c r="P500" s="14" t="str">
        <f t="shared" si="7"/>
        <v>LM18/GA /PL/BTI /2021-023</v>
      </c>
      <c r="Q500" s="3"/>
    </row>
    <row r="501" spans="2:17" x14ac:dyDescent="0.25">
      <c r="B501" s="14" t="s">
        <v>1092</v>
      </c>
      <c r="C501" s="4" t="str">
        <f>VLOOKUP(H501,'KODE BARANG 001'!$D$4:$H$111,5,FALSE)</f>
        <v xml:space="preserve">PERALATAN </v>
      </c>
      <c r="D501" s="3" t="str">
        <f>VLOOKUP(C501,'KODE BARANG 001'!$H$4:$I$115,2,0)</f>
        <v>PL</v>
      </c>
      <c r="E501" s="3" t="str">
        <f>IFERROR(VLOOKUP('ALL '!H501,'KODE BARANG 001'!$D$3:$F$111,3,FALSE),"")</f>
        <v xml:space="preserve">LEMARI </v>
      </c>
      <c r="F501" s="4" t="str">
        <f>VLOOKUP(H501,'KODE BARANG 001'!$D$3:E600,2,FALSE)</f>
        <v xml:space="preserve">LEMARI LOKER </v>
      </c>
      <c r="G501" s="4" t="str">
        <f>VLOOKUP(H501,'KODE BARANG 001'!$D$4:$G$115,4,FALSE)</f>
        <v>Sterling Metal</v>
      </c>
      <c r="H501" s="3" t="s">
        <v>814</v>
      </c>
      <c r="I501" s="14" t="s">
        <v>60</v>
      </c>
      <c r="J501" s="20" t="s">
        <v>1006</v>
      </c>
      <c r="K501" s="3" t="s">
        <v>69</v>
      </c>
      <c r="L501" s="3">
        <v>2021</v>
      </c>
      <c r="M501" s="5"/>
      <c r="N501" s="64">
        <f>VLOOKUP(H501,'KODE BARANG 001'!$D$3:$L$115,8,0)</f>
        <v>1600000</v>
      </c>
      <c r="O501" s="3" t="s">
        <v>214</v>
      </c>
      <c r="P501" s="14" t="str">
        <f t="shared" si="7"/>
        <v>LM18/GA /PL/BTI /2021-024</v>
      </c>
      <c r="Q501" s="3"/>
    </row>
    <row r="502" spans="2:17" x14ac:dyDescent="0.25">
      <c r="B502" s="14" t="s">
        <v>1093</v>
      </c>
      <c r="C502" s="4" t="str">
        <f>VLOOKUP(H502,'KODE BARANG 001'!$D$4:$H$111,5,FALSE)</f>
        <v xml:space="preserve">PERALATAN </v>
      </c>
      <c r="D502" s="3" t="str">
        <f>VLOOKUP(C502,'KODE BARANG 001'!$H$4:$I$115,2,0)</f>
        <v>PL</v>
      </c>
      <c r="E502" s="3" t="str">
        <f>IFERROR(VLOOKUP('ALL '!H502,'KODE BARANG 001'!$D$3:$F$111,3,FALSE),"")</f>
        <v xml:space="preserve">LEMARI </v>
      </c>
      <c r="F502" s="4" t="str">
        <f>VLOOKUP(H502,'KODE BARANG 001'!$D$3:E601,2,FALSE)</f>
        <v xml:space="preserve">LEMARI LOKER </v>
      </c>
      <c r="G502" s="4" t="str">
        <f>VLOOKUP(H502,'KODE BARANG 001'!$D$4:$G$115,4,FALSE)</f>
        <v>Sterling Metal</v>
      </c>
      <c r="H502" s="3" t="s">
        <v>814</v>
      </c>
      <c r="I502" s="14" t="s">
        <v>61</v>
      </c>
      <c r="J502" s="20" t="s">
        <v>1006</v>
      </c>
      <c r="K502" s="3" t="s">
        <v>69</v>
      </c>
      <c r="L502" s="3">
        <v>2021</v>
      </c>
      <c r="M502" s="5"/>
      <c r="N502" s="64">
        <f>VLOOKUP(H502,'KODE BARANG 001'!$D$3:$L$115,8,0)</f>
        <v>1600000</v>
      </c>
      <c r="O502" s="3" t="s">
        <v>214</v>
      </c>
      <c r="P502" s="14" t="str">
        <f t="shared" si="7"/>
        <v>LM18/GA /PL/BTI /2021-025</v>
      </c>
      <c r="Q502" s="3"/>
    </row>
    <row r="503" spans="2:17" x14ac:dyDescent="0.25">
      <c r="B503" s="14" t="s">
        <v>1094</v>
      </c>
      <c r="C503" s="4" t="str">
        <f>VLOOKUP(H503,'KODE BARANG 001'!$D$4:$H$111,5,FALSE)</f>
        <v xml:space="preserve">PERALATAN </v>
      </c>
      <c r="D503" s="3" t="str">
        <f>VLOOKUP(C503,'KODE BARANG 001'!$H$4:$I$115,2,0)</f>
        <v>PL</v>
      </c>
      <c r="E503" s="3" t="str">
        <f>IFERROR(VLOOKUP('ALL '!H503,'KODE BARANG 001'!$D$3:$F$111,3,FALSE),"")</f>
        <v xml:space="preserve">LEMARI </v>
      </c>
      <c r="F503" s="4" t="str">
        <f>VLOOKUP(H503,'KODE BARANG 001'!$D$3:E602,2,FALSE)</f>
        <v xml:space="preserve">LEMARI LOKER </v>
      </c>
      <c r="G503" s="4" t="str">
        <f>VLOOKUP(H503,'KODE BARANG 001'!$D$4:$G$115,4,FALSE)</f>
        <v>Sterling Metal</v>
      </c>
      <c r="H503" s="3" t="s">
        <v>814</v>
      </c>
      <c r="I503" s="14" t="s">
        <v>70</v>
      </c>
      <c r="J503" s="20" t="s">
        <v>1006</v>
      </c>
      <c r="K503" s="3" t="s">
        <v>69</v>
      </c>
      <c r="L503" s="3">
        <v>2021</v>
      </c>
      <c r="M503" s="5"/>
      <c r="N503" s="64">
        <f>VLOOKUP(H503,'KODE BARANG 001'!$D$3:$L$115,8,0)</f>
        <v>1600000</v>
      </c>
      <c r="O503" s="3" t="s">
        <v>214</v>
      </c>
      <c r="P503" s="14" t="str">
        <f t="shared" si="7"/>
        <v>LM18/GA /PL/BTI /2021-026</v>
      </c>
      <c r="Q503" s="3"/>
    </row>
    <row r="504" spans="2:17" x14ac:dyDescent="0.25">
      <c r="B504" s="14" t="s">
        <v>1095</v>
      </c>
      <c r="C504" s="4" t="str">
        <f>VLOOKUP(H504,'KODE BARANG 001'!$D$4:$H$111,5,FALSE)</f>
        <v xml:space="preserve">PERALATAN </v>
      </c>
      <c r="D504" s="3" t="str">
        <f>VLOOKUP(C504,'KODE BARANG 001'!$H$4:$I$115,2,0)</f>
        <v>PL</v>
      </c>
      <c r="E504" s="3" t="str">
        <f>IFERROR(VLOOKUP('ALL '!H504,'KODE BARANG 001'!$D$3:$F$111,3,FALSE),"")</f>
        <v xml:space="preserve">LEMARI </v>
      </c>
      <c r="F504" s="4" t="str">
        <f>VLOOKUP(H504,'KODE BARANG 001'!$D$3:E603,2,FALSE)</f>
        <v xml:space="preserve">LEMARI LOKER </v>
      </c>
      <c r="G504" s="4" t="str">
        <f>VLOOKUP(H504,'KODE BARANG 001'!$D$4:$G$115,4,FALSE)</f>
        <v>Sterling Metal</v>
      </c>
      <c r="H504" s="3" t="s">
        <v>814</v>
      </c>
      <c r="I504" s="14" t="s">
        <v>71</v>
      </c>
      <c r="J504" s="20" t="s">
        <v>1006</v>
      </c>
      <c r="K504" s="3" t="s">
        <v>69</v>
      </c>
      <c r="L504" s="3">
        <v>2021</v>
      </c>
      <c r="M504" s="5"/>
      <c r="N504" s="64">
        <f>VLOOKUP(H504,'KODE BARANG 001'!$D$3:$L$115,8,0)</f>
        <v>1600000</v>
      </c>
      <c r="O504" s="3" t="s">
        <v>214</v>
      </c>
      <c r="P504" s="14" t="str">
        <f t="shared" si="7"/>
        <v>LM18/GA /PL/BTI /2021-027</v>
      </c>
      <c r="Q504" s="3"/>
    </row>
    <row r="505" spans="2:17" x14ac:dyDescent="0.25">
      <c r="B505" s="14" t="s">
        <v>1096</v>
      </c>
      <c r="C505" s="4" t="str">
        <f>VLOOKUP(H505,'KODE BARANG 001'!$D$4:$H$111,5,FALSE)</f>
        <v xml:space="preserve">PERALATAN </v>
      </c>
      <c r="D505" s="3" t="str">
        <f>VLOOKUP(C505,'KODE BARANG 001'!$H$4:$I$115,2,0)</f>
        <v>PL</v>
      </c>
      <c r="E505" s="3" t="str">
        <f>IFERROR(VLOOKUP('ALL '!H505,'KODE BARANG 001'!$D$3:$F$111,3,FALSE),"")</f>
        <v xml:space="preserve">LEMARI </v>
      </c>
      <c r="F505" s="4" t="str">
        <f>VLOOKUP(H505,'KODE BARANG 001'!$D$3:E604,2,FALSE)</f>
        <v xml:space="preserve">LEMARI LOKER </v>
      </c>
      <c r="G505" s="4" t="str">
        <f>VLOOKUP(H505,'KODE BARANG 001'!$D$4:$G$115,4,FALSE)</f>
        <v>Sterling Metal</v>
      </c>
      <c r="H505" s="3" t="s">
        <v>814</v>
      </c>
      <c r="I505" s="14" t="s">
        <v>72</v>
      </c>
      <c r="J505" s="20" t="s">
        <v>1006</v>
      </c>
      <c r="K505" s="3" t="s">
        <v>69</v>
      </c>
      <c r="L505" s="3">
        <v>2021</v>
      </c>
      <c r="M505" s="5"/>
      <c r="N505" s="64">
        <f>VLOOKUP(H505,'KODE BARANG 001'!$D$3:$L$115,8,0)</f>
        <v>1600000</v>
      </c>
      <c r="O505" s="3" t="s">
        <v>214</v>
      </c>
      <c r="P505" s="14" t="str">
        <f t="shared" si="7"/>
        <v>LM18/GA /PL/BTI /2021-028</v>
      </c>
      <c r="Q505" s="3"/>
    </row>
    <row r="506" spans="2:17" x14ac:dyDescent="0.25">
      <c r="B506" s="14" t="s">
        <v>1097</v>
      </c>
      <c r="C506" s="4" t="str">
        <f>VLOOKUP(H506,'KODE BARANG 001'!$D$4:$H$111,5,FALSE)</f>
        <v xml:space="preserve">PERALATAN </v>
      </c>
      <c r="D506" s="3" t="str">
        <f>VLOOKUP(C506,'KODE BARANG 001'!$H$4:$I$115,2,0)</f>
        <v>PL</v>
      </c>
      <c r="E506" s="3" t="str">
        <f>IFERROR(VLOOKUP('ALL '!H506,'KODE BARANG 001'!$D$3:$F$111,3,FALSE),"")</f>
        <v xml:space="preserve">LEMARI </v>
      </c>
      <c r="F506" s="4" t="str">
        <f>VLOOKUP(H506,'KODE BARANG 001'!$D$3:E605,2,FALSE)</f>
        <v xml:space="preserve">LEMARI LOKER </v>
      </c>
      <c r="G506" s="4" t="str">
        <f>VLOOKUP(H506,'KODE BARANG 001'!$D$4:$G$115,4,FALSE)</f>
        <v>Sterling Metal</v>
      </c>
      <c r="H506" s="3" t="s">
        <v>814</v>
      </c>
      <c r="I506" s="14" t="s">
        <v>73</v>
      </c>
      <c r="J506" s="20" t="s">
        <v>1006</v>
      </c>
      <c r="K506" s="3" t="s">
        <v>69</v>
      </c>
      <c r="L506" s="3">
        <v>2021</v>
      </c>
      <c r="M506" s="5"/>
      <c r="N506" s="64">
        <f>VLOOKUP(H506,'KODE BARANG 001'!$D$3:$L$115,8,0)</f>
        <v>1600000</v>
      </c>
      <c r="O506" s="3" t="s">
        <v>214</v>
      </c>
      <c r="P506" s="14" t="str">
        <f t="shared" si="7"/>
        <v>LM18/GA /PL/BTI /2021-029</v>
      </c>
      <c r="Q506" s="3"/>
    </row>
    <row r="507" spans="2:17" x14ac:dyDescent="0.25">
      <c r="B507" s="14" t="s">
        <v>1098</v>
      </c>
      <c r="C507" s="4" t="str">
        <f>VLOOKUP(H507,'KODE BARANG 001'!$D$4:$H$111,5,FALSE)</f>
        <v xml:space="preserve">PERALATAN </v>
      </c>
      <c r="D507" s="3" t="str">
        <f>VLOOKUP(C507,'KODE BARANG 001'!$H$4:$I$115,2,0)</f>
        <v>PL</v>
      </c>
      <c r="E507" s="3" t="str">
        <f>IFERROR(VLOOKUP('ALL '!H507,'KODE BARANG 001'!$D$3:$F$111,3,FALSE),"")</f>
        <v xml:space="preserve">LEMARI </v>
      </c>
      <c r="F507" s="4" t="str">
        <f>VLOOKUP(H507,'KODE BARANG 001'!$D$3:E606,2,FALSE)</f>
        <v xml:space="preserve">LEMARI LOKER </v>
      </c>
      <c r="G507" s="4" t="str">
        <f>VLOOKUP(H507,'KODE BARANG 001'!$D$4:$G$115,4,FALSE)</f>
        <v>Sterling Metal</v>
      </c>
      <c r="H507" s="3" t="s">
        <v>814</v>
      </c>
      <c r="I507" s="14" t="s">
        <v>74</v>
      </c>
      <c r="J507" s="20" t="s">
        <v>1006</v>
      </c>
      <c r="K507" s="3" t="s">
        <v>69</v>
      </c>
      <c r="L507" s="3">
        <v>2021</v>
      </c>
      <c r="M507" s="5"/>
      <c r="N507" s="64">
        <f>VLOOKUP(H507,'KODE BARANG 001'!$D$3:$L$115,8,0)</f>
        <v>1600000</v>
      </c>
      <c r="O507" s="3" t="s">
        <v>214</v>
      </c>
      <c r="P507" s="14" t="str">
        <f t="shared" si="7"/>
        <v>LM18/GA /PL/BTI /2021-030</v>
      </c>
      <c r="Q507" s="3"/>
    </row>
    <row r="508" spans="2:17" x14ac:dyDescent="0.25">
      <c r="B508" s="14" t="s">
        <v>1099</v>
      </c>
      <c r="C508" s="4" t="str">
        <f>VLOOKUP(H508,'KODE BARANG 001'!$D$4:$H$111,5,FALSE)</f>
        <v xml:space="preserve">PERALATAN </v>
      </c>
      <c r="D508" s="3" t="str">
        <f>VLOOKUP(C508,'KODE BARANG 001'!$H$4:$I$115,2,0)</f>
        <v>PL</v>
      </c>
      <c r="E508" s="3" t="str">
        <f>IFERROR(VLOOKUP('ALL '!H508,'KODE BARANG 001'!$D$3:$F$111,3,FALSE),"")</f>
        <v xml:space="preserve">LEMARI </v>
      </c>
      <c r="F508" s="4" t="str">
        <f>VLOOKUP(H508,'KODE BARANG 001'!$D$3:E607,2,FALSE)</f>
        <v xml:space="preserve">LEMARI LOKER </v>
      </c>
      <c r="G508" s="4" t="str">
        <f>VLOOKUP(H508,'KODE BARANG 001'!$D$4:$G$115,4,FALSE)</f>
        <v>Sterling Metal</v>
      </c>
      <c r="H508" s="3" t="s">
        <v>814</v>
      </c>
      <c r="I508" s="14" t="s">
        <v>75</v>
      </c>
      <c r="J508" s="20" t="s">
        <v>1006</v>
      </c>
      <c r="K508" s="3" t="s">
        <v>69</v>
      </c>
      <c r="L508" s="3">
        <v>2021</v>
      </c>
      <c r="M508" s="5"/>
      <c r="N508" s="64">
        <f>VLOOKUP(H508,'KODE BARANG 001'!$D$3:$L$115,8,0)</f>
        <v>1600000</v>
      </c>
      <c r="O508" s="3" t="s">
        <v>214</v>
      </c>
      <c r="P508" s="14" t="str">
        <f t="shared" si="7"/>
        <v>LM18/GA /PL/BTI /2021-031</v>
      </c>
      <c r="Q508" s="3"/>
    </row>
    <row r="509" spans="2:17" x14ac:dyDescent="0.25">
      <c r="B509" s="14" t="s">
        <v>1100</v>
      </c>
      <c r="C509" s="4" t="str">
        <f>VLOOKUP(H509,'KODE BARANG 001'!$D$4:$H$111,5,FALSE)</f>
        <v xml:space="preserve">PERALATAN </v>
      </c>
      <c r="D509" s="3" t="str">
        <f>VLOOKUP(C509,'KODE BARANG 001'!$H$4:$I$115,2,0)</f>
        <v>PL</v>
      </c>
      <c r="E509" s="3" t="str">
        <f>IFERROR(VLOOKUP('ALL '!H509,'KODE BARANG 001'!$D$3:$F$111,3,FALSE),"")</f>
        <v xml:space="preserve">LEMARI </v>
      </c>
      <c r="F509" s="4" t="str">
        <f>VLOOKUP(H509,'KODE BARANG 001'!$D$3:E608,2,FALSE)</f>
        <v xml:space="preserve">LEMARI LOKER </v>
      </c>
      <c r="G509" s="4" t="str">
        <f>VLOOKUP(H509,'KODE BARANG 001'!$D$4:$G$115,4,FALSE)</f>
        <v>Sterling Metal</v>
      </c>
      <c r="H509" s="3" t="s">
        <v>814</v>
      </c>
      <c r="I509" s="14" t="s">
        <v>76</v>
      </c>
      <c r="J509" s="20" t="s">
        <v>1006</v>
      </c>
      <c r="K509" s="3" t="s">
        <v>69</v>
      </c>
      <c r="L509" s="3">
        <v>2021</v>
      </c>
      <c r="M509" s="5"/>
      <c r="N509" s="64">
        <f>VLOOKUP(H509,'KODE BARANG 001'!$D$3:$L$115,8,0)</f>
        <v>1600000</v>
      </c>
      <c r="O509" s="3" t="s">
        <v>214</v>
      </c>
      <c r="P509" s="14" t="str">
        <f t="shared" si="7"/>
        <v>LM18/GA /PL/BTI /2021-032</v>
      </c>
      <c r="Q509" s="3"/>
    </row>
    <row r="510" spans="2:17" x14ac:dyDescent="0.25">
      <c r="B510" s="14" t="s">
        <v>1101</v>
      </c>
      <c r="C510" s="4" t="str">
        <f>VLOOKUP(H510,'KODE BARANG 001'!$D$4:$H$111,5,FALSE)</f>
        <v xml:space="preserve">PERALATAN </v>
      </c>
      <c r="D510" s="3" t="str">
        <f>VLOOKUP(C510,'KODE BARANG 001'!$H$4:$I$115,2,0)</f>
        <v>PL</v>
      </c>
      <c r="E510" s="3" t="str">
        <f>IFERROR(VLOOKUP('ALL '!H510,'KODE BARANG 001'!$D$3:$F$111,3,FALSE),"")</f>
        <v xml:space="preserve">LEMARI </v>
      </c>
      <c r="F510" s="4" t="str">
        <f>VLOOKUP(H510,'KODE BARANG 001'!$D$3:E609,2,FALSE)</f>
        <v xml:space="preserve">LEMARI LOKER </v>
      </c>
      <c r="G510" s="4" t="str">
        <f>VLOOKUP(H510,'KODE BARANG 001'!$D$4:$G$115,4,FALSE)</f>
        <v>Sterling Metal</v>
      </c>
      <c r="H510" s="3" t="s">
        <v>814</v>
      </c>
      <c r="I510" s="14" t="s">
        <v>77</v>
      </c>
      <c r="J510" s="20" t="s">
        <v>1006</v>
      </c>
      <c r="K510" s="3" t="s">
        <v>69</v>
      </c>
      <c r="L510" s="3">
        <v>2021</v>
      </c>
      <c r="M510" s="5"/>
      <c r="N510" s="64">
        <f>VLOOKUP(H510,'KODE BARANG 001'!$D$3:$L$115,8,0)</f>
        <v>1600000</v>
      </c>
      <c r="O510" s="3" t="s">
        <v>214</v>
      </c>
      <c r="P510" s="14" t="str">
        <f t="shared" si="7"/>
        <v>LM18/GA /PL/BTI /2021-033</v>
      </c>
      <c r="Q510" s="3"/>
    </row>
    <row r="511" spans="2:17" x14ac:dyDescent="0.25">
      <c r="B511" s="14" t="s">
        <v>1102</v>
      </c>
      <c r="C511" s="4" t="str">
        <f>VLOOKUP(H511,'KODE BARANG 001'!$D$4:$H$111,5,FALSE)</f>
        <v xml:space="preserve">PERALATAN </v>
      </c>
      <c r="D511" s="3" t="str">
        <f>VLOOKUP(C511,'KODE BARANG 001'!$H$4:$I$115,2,0)</f>
        <v>PL</v>
      </c>
      <c r="E511" s="3" t="str">
        <f>IFERROR(VLOOKUP('ALL '!H511,'KODE BARANG 001'!$D$3:$F$111,3,FALSE),"")</f>
        <v xml:space="preserve">LEMARI </v>
      </c>
      <c r="F511" s="4" t="str">
        <f>VLOOKUP(H511,'KODE BARANG 001'!$D$3:E610,2,FALSE)</f>
        <v xml:space="preserve">LEMARI LOKER </v>
      </c>
      <c r="G511" s="4" t="str">
        <f>VLOOKUP(H511,'KODE BARANG 001'!$D$4:$G$115,4,FALSE)</f>
        <v>Sterling Metal</v>
      </c>
      <c r="H511" s="3" t="s">
        <v>814</v>
      </c>
      <c r="I511" s="14" t="s">
        <v>78</v>
      </c>
      <c r="J511" s="20" t="s">
        <v>1006</v>
      </c>
      <c r="K511" s="3" t="s">
        <v>69</v>
      </c>
      <c r="L511" s="3">
        <v>2021</v>
      </c>
      <c r="M511" s="5"/>
      <c r="N511" s="64">
        <f>VLOOKUP(H511,'KODE BARANG 001'!$D$3:$L$115,8,0)</f>
        <v>1600000</v>
      </c>
      <c r="O511" s="3" t="s">
        <v>214</v>
      </c>
      <c r="P511" s="14" t="str">
        <f t="shared" si="7"/>
        <v>LM18/GA /PL/BTI /2021-034</v>
      </c>
      <c r="Q511" s="3"/>
    </row>
    <row r="512" spans="2:17" x14ac:dyDescent="0.25">
      <c r="B512" s="14" t="s">
        <v>1103</v>
      </c>
      <c r="C512" s="4" t="str">
        <f>VLOOKUP(H512,'KODE BARANG 001'!$D$4:$H$111,5,FALSE)</f>
        <v xml:space="preserve">PERALATAN </v>
      </c>
      <c r="D512" s="3" t="str">
        <f>VLOOKUP(C512,'KODE BARANG 001'!$H$4:$I$115,2,0)</f>
        <v>PL</v>
      </c>
      <c r="E512" s="3" t="str">
        <f>IFERROR(VLOOKUP('ALL '!H512,'KODE BARANG 001'!$D$3:$F$111,3,FALSE),"")</f>
        <v xml:space="preserve">LEMARI </v>
      </c>
      <c r="F512" s="4" t="str">
        <f>VLOOKUP(H512,'KODE BARANG 001'!$D$3:E611,2,FALSE)</f>
        <v xml:space="preserve">LEMARI LOKER </v>
      </c>
      <c r="G512" s="4" t="str">
        <f>VLOOKUP(H512,'KODE BARANG 001'!$D$4:$G$115,4,FALSE)</f>
        <v>Sterling Metal</v>
      </c>
      <c r="H512" s="3" t="s">
        <v>814</v>
      </c>
      <c r="I512" s="14" t="s">
        <v>79</v>
      </c>
      <c r="J512" s="20" t="s">
        <v>1006</v>
      </c>
      <c r="K512" s="3" t="s">
        <v>69</v>
      </c>
      <c r="L512" s="3">
        <v>2021</v>
      </c>
      <c r="M512" s="5"/>
      <c r="N512" s="64">
        <f>VLOOKUP(H512,'KODE BARANG 001'!$D$3:$L$115,8,0)</f>
        <v>1600000</v>
      </c>
      <c r="O512" s="3" t="s">
        <v>214</v>
      </c>
      <c r="P512" s="14" t="str">
        <f t="shared" si="7"/>
        <v>LM18/GA /PL/BTI /2021-035</v>
      </c>
      <c r="Q512" s="3"/>
    </row>
    <row r="513" spans="2:17" x14ac:dyDescent="0.25">
      <c r="B513" s="14" t="s">
        <v>1104</v>
      </c>
      <c r="C513" s="4" t="str">
        <f>VLOOKUP(H513,'KODE BARANG 001'!$D$4:$H$111,5,FALSE)</f>
        <v xml:space="preserve">PERALATAN </v>
      </c>
      <c r="D513" s="3" t="str">
        <f>VLOOKUP(C513,'KODE BARANG 001'!$H$4:$I$115,2,0)</f>
        <v>PL</v>
      </c>
      <c r="E513" s="3" t="str">
        <f>IFERROR(VLOOKUP('ALL '!H513,'KODE BARANG 001'!$D$3:$F$111,3,FALSE),"")</f>
        <v xml:space="preserve">LEMARI </v>
      </c>
      <c r="F513" s="4" t="str">
        <f>VLOOKUP(H513,'KODE BARANG 001'!$D$3:E612,2,FALSE)</f>
        <v xml:space="preserve">LEMARI LOKER </v>
      </c>
      <c r="G513" s="4" t="str">
        <f>VLOOKUP(H513,'KODE BARANG 001'!$D$4:$G$115,4,FALSE)</f>
        <v>Sterling Metal</v>
      </c>
      <c r="H513" s="3" t="s">
        <v>814</v>
      </c>
      <c r="I513" s="14" t="s">
        <v>80</v>
      </c>
      <c r="J513" s="20" t="s">
        <v>1006</v>
      </c>
      <c r="K513" s="3" t="s">
        <v>69</v>
      </c>
      <c r="L513" s="3">
        <v>2021</v>
      </c>
      <c r="M513" s="5"/>
      <c r="N513" s="64">
        <f>VLOOKUP(H513,'KODE BARANG 001'!$D$3:$L$115,8,0)</f>
        <v>1600000</v>
      </c>
      <c r="O513" s="3" t="s">
        <v>214</v>
      </c>
      <c r="P513" s="14" t="str">
        <f t="shared" si="7"/>
        <v>LM18/GA /PL/BTI /2021-036</v>
      </c>
      <c r="Q513" s="3"/>
    </row>
    <row r="514" spans="2:17" x14ac:dyDescent="0.25">
      <c r="B514" s="14" t="s">
        <v>1105</v>
      </c>
      <c r="C514" s="4" t="str">
        <f>VLOOKUP(H514,'KODE BARANG 001'!$D$4:$H$111,5,FALSE)</f>
        <v xml:space="preserve">PERALATAN </v>
      </c>
      <c r="D514" s="3" t="str">
        <f>VLOOKUP(C514,'KODE BARANG 001'!$H$4:$I$115,2,0)</f>
        <v>PL</v>
      </c>
      <c r="E514" s="3" t="str">
        <f>IFERROR(VLOOKUP('ALL '!H514,'KODE BARANG 001'!$D$3:$F$111,3,FALSE),"")</f>
        <v xml:space="preserve">LEMARI </v>
      </c>
      <c r="F514" s="4" t="str">
        <f>VLOOKUP(H514,'KODE BARANG 001'!$D$3:E613,2,FALSE)</f>
        <v xml:space="preserve">LEMARI LOKER </v>
      </c>
      <c r="G514" s="4" t="str">
        <f>VLOOKUP(H514,'KODE BARANG 001'!$D$4:$G$115,4,FALSE)</f>
        <v>Sterling Metal</v>
      </c>
      <c r="H514" s="3" t="s">
        <v>814</v>
      </c>
      <c r="I514" s="14" t="s">
        <v>81</v>
      </c>
      <c r="J514" s="20" t="s">
        <v>1006</v>
      </c>
      <c r="K514" s="3" t="s">
        <v>69</v>
      </c>
      <c r="L514" s="3">
        <v>2021</v>
      </c>
      <c r="M514" s="5"/>
      <c r="N514" s="64">
        <f>VLOOKUP(H514,'KODE BARANG 001'!$D$3:$L$115,8,0)</f>
        <v>1600000</v>
      </c>
      <c r="O514" s="3" t="s">
        <v>214</v>
      </c>
      <c r="P514" s="14" t="str">
        <f t="shared" si="7"/>
        <v>LM18/GA /PL/BTI /2021-037</v>
      </c>
      <c r="Q514" s="3"/>
    </row>
    <row r="515" spans="2:17" x14ac:dyDescent="0.25">
      <c r="B515" s="14" t="s">
        <v>1106</v>
      </c>
      <c r="C515" s="4" t="str">
        <f>VLOOKUP(H515,'KODE BARANG 001'!$D$4:$H$111,5,FALSE)</f>
        <v xml:space="preserve">PERALATAN </v>
      </c>
      <c r="D515" s="3" t="str">
        <f>VLOOKUP(C515,'KODE BARANG 001'!$H$4:$I$115,2,0)</f>
        <v>PL</v>
      </c>
      <c r="E515" s="3" t="str">
        <f>IFERROR(VLOOKUP('ALL '!H515,'KODE BARANG 001'!$D$3:$F$111,3,FALSE),"")</f>
        <v xml:space="preserve">LEMARI </v>
      </c>
      <c r="F515" s="4" t="str">
        <f>VLOOKUP(H515,'KODE BARANG 001'!$D$3:E614,2,FALSE)</f>
        <v xml:space="preserve">LEMARI LOKER </v>
      </c>
      <c r="G515" s="4" t="str">
        <f>VLOOKUP(H515,'KODE BARANG 001'!$D$4:$G$115,4,FALSE)</f>
        <v>Sterling Metal</v>
      </c>
      <c r="H515" s="3" t="s">
        <v>814</v>
      </c>
      <c r="I515" s="14" t="s">
        <v>82</v>
      </c>
      <c r="J515" s="20" t="s">
        <v>1006</v>
      </c>
      <c r="K515" s="3" t="s">
        <v>69</v>
      </c>
      <c r="L515" s="3">
        <v>2021</v>
      </c>
      <c r="M515" s="5"/>
      <c r="N515" s="64">
        <f>VLOOKUP(H515,'KODE BARANG 001'!$D$3:$L$115,8,0)</f>
        <v>1600000</v>
      </c>
      <c r="O515" s="3" t="s">
        <v>214</v>
      </c>
      <c r="P515" s="14" t="str">
        <f t="shared" si="7"/>
        <v>LM18/GA /PL/BTI /2021-038</v>
      </c>
      <c r="Q515" s="3"/>
    </row>
    <row r="516" spans="2:17" x14ac:dyDescent="0.25">
      <c r="B516" s="14" t="s">
        <v>1107</v>
      </c>
      <c r="C516" s="4" t="str">
        <f>VLOOKUP(H516,'KODE BARANG 001'!$D$4:$H$111,5,FALSE)</f>
        <v xml:space="preserve">PERALATAN </v>
      </c>
      <c r="D516" s="3" t="str">
        <f>VLOOKUP(C516,'KODE BARANG 001'!$H$4:$I$115,2,0)</f>
        <v>PL</v>
      </c>
      <c r="E516" s="3" t="str">
        <f>IFERROR(VLOOKUP('ALL '!H516,'KODE BARANG 001'!$D$3:$F$111,3,FALSE),"")</f>
        <v xml:space="preserve">LEMARI </v>
      </c>
      <c r="F516" s="4" t="str">
        <f>VLOOKUP(H516,'KODE BARANG 001'!$D$3:E615,2,FALSE)</f>
        <v xml:space="preserve">LEMARI LOKER </v>
      </c>
      <c r="G516" s="4" t="str">
        <f>VLOOKUP(H516,'KODE BARANG 001'!$D$4:$G$115,4,FALSE)</f>
        <v>Sterling Metal</v>
      </c>
      <c r="H516" s="3" t="s">
        <v>814</v>
      </c>
      <c r="I516" s="14" t="s">
        <v>83</v>
      </c>
      <c r="J516" s="20" t="s">
        <v>1006</v>
      </c>
      <c r="K516" s="3" t="s">
        <v>69</v>
      </c>
      <c r="L516" s="3">
        <v>2021</v>
      </c>
      <c r="M516" s="5"/>
      <c r="N516" s="64">
        <f>VLOOKUP(H516,'KODE BARANG 001'!$D$3:$L$115,8,0)</f>
        <v>1600000</v>
      </c>
      <c r="O516" s="3" t="s">
        <v>214</v>
      </c>
      <c r="P516" s="14" t="str">
        <f t="shared" si="7"/>
        <v>LM18/GA /PL/BTI /2021-039</v>
      </c>
      <c r="Q516" s="3"/>
    </row>
    <row r="517" spans="2:17" x14ac:dyDescent="0.25">
      <c r="B517" s="14" t="s">
        <v>1108</v>
      </c>
      <c r="C517" s="4" t="str">
        <f>VLOOKUP(H517,'KODE BARANG 001'!$D$4:$H$111,5,FALSE)</f>
        <v xml:space="preserve">PERALATAN </v>
      </c>
      <c r="D517" s="3" t="str">
        <f>VLOOKUP(C517,'KODE BARANG 001'!$H$4:$I$115,2,0)</f>
        <v>PL</v>
      </c>
      <c r="E517" s="3" t="str">
        <f>IFERROR(VLOOKUP('ALL '!H517,'KODE BARANG 001'!$D$3:$F$111,3,FALSE),"")</f>
        <v xml:space="preserve">LEMARI </v>
      </c>
      <c r="F517" s="4" t="str">
        <f>VLOOKUP(H517,'KODE BARANG 001'!$D$3:E616,2,FALSE)</f>
        <v xml:space="preserve">LEMARI LOKER </v>
      </c>
      <c r="G517" s="4" t="str">
        <f>VLOOKUP(H517,'KODE BARANG 001'!$D$4:$G$115,4,FALSE)</f>
        <v>Sterling Metal</v>
      </c>
      <c r="H517" s="3" t="s">
        <v>814</v>
      </c>
      <c r="I517" s="14" t="s">
        <v>84</v>
      </c>
      <c r="J517" s="20" t="s">
        <v>1006</v>
      </c>
      <c r="K517" s="3" t="s">
        <v>69</v>
      </c>
      <c r="L517" s="3">
        <v>2021</v>
      </c>
      <c r="M517" s="5"/>
      <c r="N517" s="64">
        <f>VLOOKUP(H517,'KODE BARANG 001'!$D$3:$L$115,8,0)</f>
        <v>1600000</v>
      </c>
      <c r="O517" s="3" t="s">
        <v>214</v>
      </c>
      <c r="P517" s="14" t="str">
        <f t="shared" si="7"/>
        <v>LM18/GA /PL/BTI /2021-040</v>
      </c>
      <c r="Q517" s="3"/>
    </row>
    <row r="518" spans="2:17" x14ac:dyDescent="0.25">
      <c r="B518" s="14" t="s">
        <v>1109</v>
      </c>
      <c r="C518" s="4" t="str">
        <f>VLOOKUP(H518,'KODE BARANG 001'!$D$4:$H$111,5,FALSE)</f>
        <v xml:space="preserve">PERALATAN </v>
      </c>
      <c r="D518" s="3" t="str">
        <f>VLOOKUP(C518,'KODE BARANG 001'!$H$4:$I$115,2,0)</f>
        <v>PL</v>
      </c>
      <c r="E518" s="3" t="str">
        <f>IFERROR(VLOOKUP('ALL '!H518,'KODE BARANG 001'!$D$3:$F$111,3,FALSE),"")</f>
        <v xml:space="preserve">LEMARI </v>
      </c>
      <c r="F518" s="4" t="str">
        <f>VLOOKUP(H518,'KODE BARANG 001'!$D$3:E617,2,FALSE)</f>
        <v xml:space="preserve">LEMARI LOKER </v>
      </c>
      <c r="G518" s="4" t="str">
        <f>VLOOKUP(H518,'KODE BARANG 001'!$D$4:$G$115,4,FALSE)</f>
        <v>Sterling Metal</v>
      </c>
      <c r="H518" s="3" t="s">
        <v>814</v>
      </c>
      <c r="I518" s="14" t="s">
        <v>85</v>
      </c>
      <c r="J518" s="20" t="s">
        <v>1006</v>
      </c>
      <c r="K518" s="3" t="s">
        <v>69</v>
      </c>
      <c r="L518" s="3">
        <v>2021</v>
      </c>
      <c r="M518" s="5"/>
      <c r="N518" s="64">
        <f>VLOOKUP(H518,'KODE BARANG 001'!$D$3:$L$115,8,0)</f>
        <v>1600000</v>
      </c>
      <c r="O518" s="3" t="s">
        <v>214</v>
      </c>
      <c r="P518" s="14" t="str">
        <f t="shared" ref="P518:P581" si="8">CONCATENATE(H518,$S$6,$K$6,$S$6,D518,$S$6,$S$7,$S$6,L518,$S$8,I518)</f>
        <v>LM18/GA /PL/BTI /2021-041</v>
      </c>
      <c r="Q518" s="3"/>
    </row>
    <row r="519" spans="2:17" x14ac:dyDescent="0.25">
      <c r="B519" s="14" t="s">
        <v>1110</v>
      </c>
      <c r="C519" s="4" t="str">
        <f>VLOOKUP(H519,'KODE BARANG 001'!$D$4:$H$111,5,FALSE)</f>
        <v xml:space="preserve">PERALATAN </v>
      </c>
      <c r="D519" s="3" t="str">
        <f>VLOOKUP(C519,'KODE BARANG 001'!$H$4:$I$115,2,0)</f>
        <v>PL</v>
      </c>
      <c r="E519" s="3" t="str">
        <f>IFERROR(VLOOKUP('ALL '!H519,'KODE BARANG 001'!$D$3:$F$111,3,FALSE),"")</f>
        <v xml:space="preserve">LEMARI </v>
      </c>
      <c r="F519" s="4" t="str">
        <f>VLOOKUP(H519,'KODE BARANG 001'!$D$3:E618,2,FALSE)</f>
        <v xml:space="preserve">LEMARI LOKER </v>
      </c>
      <c r="G519" s="4" t="str">
        <f>VLOOKUP(H519,'KODE BARANG 001'!$D$4:$G$115,4,FALSE)</f>
        <v>Sterling Metal</v>
      </c>
      <c r="H519" s="3" t="s">
        <v>814</v>
      </c>
      <c r="I519" s="14" t="s">
        <v>86</v>
      </c>
      <c r="J519" s="20" t="s">
        <v>1006</v>
      </c>
      <c r="K519" s="3" t="s">
        <v>69</v>
      </c>
      <c r="L519" s="3">
        <v>2021</v>
      </c>
      <c r="M519" s="5"/>
      <c r="N519" s="64">
        <f>VLOOKUP(H519,'KODE BARANG 001'!$D$3:$L$115,8,0)</f>
        <v>1600000</v>
      </c>
      <c r="O519" s="3" t="s">
        <v>214</v>
      </c>
      <c r="P519" s="14" t="str">
        <f t="shared" si="8"/>
        <v>LM18/GA /PL/BTI /2021-042</v>
      </c>
      <c r="Q519" s="3"/>
    </row>
    <row r="520" spans="2:17" x14ac:dyDescent="0.25">
      <c r="B520" s="14" t="s">
        <v>1111</v>
      </c>
      <c r="C520" s="4" t="str">
        <f>VLOOKUP(H520,'KODE BARANG 001'!$D$4:$H$111,5,FALSE)</f>
        <v xml:space="preserve">PERALATAN </v>
      </c>
      <c r="D520" s="3" t="str">
        <f>VLOOKUP(C520,'KODE BARANG 001'!$H$4:$I$115,2,0)</f>
        <v>PL</v>
      </c>
      <c r="E520" s="3" t="str">
        <f>IFERROR(VLOOKUP('ALL '!H520,'KODE BARANG 001'!$D$3:$F$111,3,FALSE),"")</f>
        <v xml:space="preserve">LEMARI </v>
      </c>
      <c r="F520" s="4" t="str">
        <f>VLOOKUP(H520,'KODE BARANG 001'!$D$3:E619,2,FALSE)</f>
        <v xml:space="preserve">LEMARI LOKER </v>
      </c>
      <c r="G520" s="4" t="str">
        <f>VLOOKUP(H520,'KODE BARANG 001'!$D$4:$G$115,4,FALSE)</f>
        <v>Sterling Metal</v>
      </c>
      <c r="H520" s="3" t="s">
        <v>814</v>
      </c>
      <c r="I520" s="14" t="s">
        <v>87</v>
      </c>
      <c r="J520" s="20" t="s">
        <v>1006</v>
      </c>
      <c r="K520" s="3" t="s">
        <v>69</v>
      </c>
      <c r="L520" s="3">
        <v>2021</v>
      </c>
      <c r="M520" s="5"/>
      <c r="N520" s="64">
        <f>VLOOKUP(H520,'KODE BARANG 001'!$D$3:$L$115,8,0)</f>
        <v>1600000</v>
      </c>
      <c r="O520" s="3" t="s">
        <v>214</v>
      </c>
      <c r="P520" s="14" t="str">
        <f t="shared" si="8"/>
        <v>LM18/GA /PL/BTI /2021-043</v>
      </c>
      <c r="Q520" s="3"/>
    </row>
    <row r="521" spans="2:17" x14ac:dyDescent="0.25">
      <c r="B521" s="14" t="s">
        <v>1112</v>
      </c>
      <c r="C521" s="4" t="str">
        <f>VLOOKUP(H521,'KODE BARANG 001'!$D$4:$H$111,5,FALSE)</f>
        <v xml:space="preserve">PERALATAN </v>
      </c>
      <c r="D521" s="3" t="str">
        <f>VLOOKUP(C521,'KODE BARANG 001'!$H$4:$I$115,2,0)</f>
        <v>PL</v>
      </c>
      <c r="E521" s="3" t="str">
        <f>IFERROR(VLOOKUP('ALL '!H521,'KODE BARANG 001'!$D$3:$F$111,3,FALSE),"")</f>
        <v xml:space="preserve">LEMARI </v>
      </c>
      <c r="F521" s="4" t="str">
        <f>VLOOKUP(H521,'KODE BARANG 001'!$D$3:E620,2,FALSE)</f>
        <v xml:space="preserve">LEMARI LOKER </v>
      </c>
      <c r="G521" s="4" t="str">
        <f>VLOOKUP(H521,'KODE BARANG 001'!$D$4:$G$115,4,FALSE)</f>
        <v>Sterling Metal</v>
      </c>
      <c r="H521" s="3" t="s">
        <v>814</v>
      </c>
      <c r="I521" s="14" t="s">
        <v>88</v>
      </c>
      <c r="J521" s="20" t="s">
        <v>1006</v>
      </c>
      <c r="K521" s="3" t="s">
        <v>69</v>
      </c>
      <c r="L521" s="3">
        <v>2021</v>
      </c>
      <c r="M521" s="5"/>
      <c r="N521" s="64">
        <f>VLOOKUP(H521,'KODE BARANG 001'!$D$3:$L$115,8,0)</f>
        <v>1600000</v>
      </c>
      <c r="O521" s="3" t="s">
        <v>214</v>
      </c>
      <c r="P521" s="14" t="str">
        <f t="shared" si="8"/>
        <v>LM18/GA /PL/BTI /2021-044</v>
      </c>
      <c r="Q521" s="3"/>
    </row>
    <row r="522" spans="2:17" x14ac:dyDescent="0.25">
      <c r="B522" s="14" t="s">
        <v>1113</v>
      </c>
      <c r="C522" s="4" t="str">
        <f>VLOOKUP(H522,'KODE BARANG 001'!$D$4:$H$111,5,FALSE)</f>
        <v xml:space="preserve">PERALATAN </v>
      </c>
      <c r="D522" s="3" t="str">
        <f>VLOOKUP(C522,'KODE BARANG 001'!$H$4:$I$115,2,0)</f>
        <v>PL</v>
      </c>
      <c r="E522" s="3" t="str">
        <f>IFERROR(VLOOKUP('ALL '!H522,'KODE BARANG 001'!$D$3:$F$111,3,FALSE),"")</f>
        <v xml:space="preserve">LEMARI </v>
      </c>
      <c r="F522" s="4" t="str">
        <f>VLOOKUP(H522,'KODE BARANG 001'!$D$3:E621,2,FALSE)</f>
        <v xml:space="preserve">LEMARI LOKER </v>
      </c>
      <c r="G522" s="4" t="str">
        <f>VLOOKUP(H522,'KODE BARANG 001'!$D$4:$G$115,4,FALSE)</f>
        <v>Sterling Metal</v>
      </c>
      <c r="H522" s="3" t="s">
        <v>814</v>
      </c>
      <c r="I522" s="14" t="s">
        <v>89</v>
      </c>
      <c r="J522" s="20" t="s">
        <v>1006</v>
      </c>
      <c r="K522" s="3" t="s">
        <v>69</v>
      </c>
      <c r="L522" s="3">
        <v>2021</v>
      </c>
      <c r="M522" s="5"/>
      <c r="N522" s="64">
        <f>VLOOKUP(H522,'KODE BARANG 001'!$D$3:$L$115,8,0)</f>
        <v>1600000</v>
      </c>
      <c r="O522" s="3" t="s">
        <v>214</v>
      </c>
      <c r="P522" s="14" t="str">
        <f t="shared" si="8"/>
        <v>LM18/GA /PL/BTI /2021-045</v>
      </c>
      <c r="Q522" s="3"/>
    </row>
    <row r="523" spans="2:17" x14ac:dyDescent="0.25">
      <c r="B523" s="14" t="s">
        <v>1114</v>
      </c>
      <c r="C523" s="4" t="str">
        <f>VLOOKUP(H523,'KODE BARANG 001'!$D$4:$H$111,5,FALSE)</f>
        <v xml:space="preserve">PERALATAN </v>
      </c>
      <c r="D523" s="3" t="str">
        <f>VLOOKUP(C523,'KODE BARANG 001'!$H$4:$I$115,2,0)</f>
        <v>PL</v>
      </c>
      <c r="E523" s="3" t="str">
        <f>IFERROR(VLOOKUP('ALL '!H523,'KODE BARANG 001'!$D$3:$F$111,3,FALSE),"")</f>
        <v xml:space="preserve">LEMARI </v>
      </c>
      <c r="F523" s="4" t="str">
        <f>VLOOKUP(H523,'KODE BARANG 001'!$D$3:E622,2,FALSE)</f>
        <v xml:space="preserve">LEMARI LOKER </v>
      </c>
      <c r="G523" s="4" t="str">
        <f>VLOOKUP(H523,'KODE BARANG 001'!$D$4:$G$115,4,FALSE)</f>
        <v>Sterling Metal</v>
      </c>
      <c r="H523" s="3" t="s">
        <v>814</v>
      </c>
      <c r="I523" s="14" t="s">
        <v>90</v>
      </c>
      <c r="J523" s="20" t="s">
        <v>1006</v>
      </c>
      <c r="K523" s="3" t="s">
        <v>69</v>
      </c>
      <c r="L523" s="3">
        <v>2021</v>
      </c>
      <c r="M523" s="5"/>
      <c r="N523" s="64">
        <f>VLOOKUP(H523,'KODE BARANG 001'!$D$3:$L$115,8,0)</f>
        <v>1600000</v>
      </c>
      <c r="O523" s="3" t="s">
        <v>214</v>
      </c>
      <c r="P523" s="14" t="str">
        <f t="shared" si="8"/>
        <v>LM18/GA /PL/BTI /2021-046</v>
      </c>
      <c r="Q523" s="3"/>
    </row>
    <row r="524" spans="2:17" x14ac:dyDescent="0.25">
      <c r="B524" s="14" t="s">
        <v>1115</v>
      </c>
      <c r="C524" s="4" t="str">
        <f>VLOOKUP(H524,'KODE BARANG 001'!$D$4:$H$111,5,FALSE)</f>
        <v xml:space="preserve">PERALATAN </v>
      </c>
      <c r="D524" s="3" t="str">
        <f>VLOOKUP(C524,'KODE BARANG 001'!$H$4:$I$115,2,0)</f>
        <v>PL</v>
      </c>
      <c r="E524" s="3" t="str">
        <f>IFERROR(VLOOKUP('ALL '!H524,'KODE BARANG 001'!$D$3:$F$111,3,FALSE),"")</f>
        <v xml:space="preserve">LEMARI </v>
      </c>
      <c r="F524" s="4" t="str">
        <f>VLOOKUP(H524,'KODE BARANG 001'!$D$3:E623,2,FALSE)</f>
        <v xml:space="preserve">LEMARI LOKER </v>
      </c>
      <c r="G524" s="4" t="str">
        <f>VLOOKUP(H524,'KODE BARANG 001'!$D$4:$G$115,4,FALSE)</f>
        <v>Sterling Metal</v>
      </c>
      <c r="H524" s="3" t="s">
        <v>814</v>
      </c>
      <c r="I524" s="14" t="s">
        <v>91</v>
      </c>
      <c r="J524" s="20" t="s">
        <v>1006</v>
      </c>
      <c r="K524" s="3" t="s">
        <v>69</v>
      </c>
      <c r="L524" s="3">
        <v>2021</v>
      </c>
      <c r="M524" s="5"/>
      <c r="N524" s="64">
        <f>VLOOKUP(H524,'KODE BARANG 001'!$D$3:$L$115,8,0)</f>
        <v>1600000</v>
      </c>
      <c r="O524" s="3" t="s">
        <v>214</v>
      </c>
      <c r="P524" s="14" t="str">
        <f t="shared" si="8"/>
        <v>LM18/GA /PL/BTI /2021-047</v>
      </c>
      <c r="Q524" s="3"/>
    </row>
    <row r="525" spans="2:17" x14ac:dyDescent="0.25">
      <c r="B525" s="14" t="s">
        <v>1116</v>
      </c>
      <c r="C525" s="4" t="str">
        <f>VLOOKUP(H525,'KODE BARANG 001'!$D$4:$H$111,5,FALSE)</f>
        <v xml:space="preserve">PERALATAN </v>
      </c>
      <c r="D525" s="3" t="str">
        <f>VLOOKUP(C525,'KODE BARANG 001'!$H$4:$I$115,2,0)</f>
        <v>PL</v>
      </c>
      <c r="E525" s="3" t="str">
        <f>IFERROR(VLOOKUP('ALL '!H525,'KODE BARANG 001'!$D$3:$F$111,3,FALSE),"")</f>
        <v xml:space="preserve">LEMARI </v>
      </c>
      <c r="F525" s="4" t="str">
        <f>VLOOKUP(H525,'KODE BARANG 001'!$D$3:E624,2,FALSE)</f>
        <v xml:space="preserve">LEMARI LOKER </v>
      </c>
      <c r="G525" s="4" t="str">
        <f>VLOOKUP(H525,'KODE BARANG 001'!$D$4:$G$115,4,FALSE)</f>
        <v>Sterling Metal</v>
      </c>
      <c r="H525" s="3" t="s">
        <v>814</v>
      </c>
      <c r="I525" s="14" t="s">
        <v>92</v>
      </c>
      <c r="J525" s="20" t="s">
        <v>1006</v>
      </c>
      <c r="K525" s="3" t="s">
        <v>69</v>
      </c>
      <c r="L525" s="3">
        <v>2021</v>
      </c>
      <c r="M525" s="5"/>
      <c r="N525" s="64">
        <f>VLOOKUP(H525,'KODE BARANG 001'!$D$3:$L$115,8,0)</f>
        <v>1600000</v>
      </c>
      <c r="O525" s="3" t="s">
        <v>214</v>
      </c>
      <c r="P525" s="14" t="str">
        <f t="shared" si="8"/>
        <v>LM18/GA /PL/BTI /2021-048</v>
      </c>
      <c r="Q525" s="3"/>
    </row>
    <row r="526" spans="2:17" x14ac:dyDescent="0.25">
      <c r="B526" s="14" t="s">
        <v>1117</v>
      </c>
      <c r="C526" s="4" t="str">
        <f>VLOOKUP(H526,'KODE BARANG 001'!$D$4:$H$111,5,FALSE)</f>
        <v xml:space="preserve">PERALATAN </v>
      </c>
      <c r="D526" s="3" t="str">
        <f>VLOOKUP(C526,'KODE BARANG 001'!$H$4:$I$115,2,0)</f>
        <v>PL</v>
      </c>
      <c r="E526" s="3" t="str">
        <f>IFERROR(VLOOKUP('ALL '!H526,'KODE BARANG 001'!$D$3:$F$111,3,FALSE),"")</f>
        <v xml:space="preserve">LEMARI </v>
      </c>
      <c r="F526" s="4" t="str">
        <f>VLOOKUP(H526,'KODE BARANG 001'!$D$3:E625,2,FALSE)</f>
        <v xml:space="preserve">LEMARI LOKER </v>
      </c>
      <c r="G526" s="4" t="str">
        <f>VLOOKUP(H526,'KODE BARANG 001'!$D$4:$G$115,4,FALSE)</f>
        <v>Sterling Metal</v>
      </c>
      <c r="H526" s="3" t="s">
        <v>814</v>
      </c>
      <c r="I526" s="14" t="s">
        <v>93</v>
      </c>
      <c r="J526" s="20" t="s">
        <v>1006</v>
      </c>
      <c r="K526" s="3" t="s">
        <v>69</v>
      </c>
      <c r="L526" s="3">
        <v>2021</v>
      </c>
      <c r="M526" s="5"/>
      <c r="N526" s="64">
        <f>VLOOKUP(H526,'KODE BARANG 001'!$D$3:$L$115,8,0)</f>
        <v>1600000</v>
      </c>
      <c r="O526" s="3" t="s">
        <v>214</v>
      </c>
      <c r="P526" s="14" t="str">
        <f t="shared" si="8"/>
        <v>LM18/GA /PL/BTI /2021-049</v>
      </c>
      <c r="Q526" s="3"/>
    </row>
    <row r="527" spans="2:17" x14ac:dyDescent="0.25">
      <c r="B527" s="14" t="s">
        <v>1118</v>
      </c>
      <c r="C527" s="4" t="str">
        <f>VLOOKUP(H527,'KODE BARANG 001'!$D$4:$H$111,5,FALSE)</f>
        <v xml:space="preserve">PERALATAN </v>
      </c>
      <c r="D527" s="3" t="str">
        <f>VLOOKUP(C527,'KODE BARANG 001'!$H$4:$I$115,2,0)</f>
        <v>PL</v>
      </c>
      <c r="E527" s="3" t="str">
        <f>IFERROR(VLOOKUP('ALL '!H527,'KODE BARANG 001'!$D$3:$F$111,3,FALSE),"")</f>
        <v xml:space="preserve">LEMARI </v>
      </c>
      <c r="F527" s="4" t="str">
        <f>VLOOKUP(H527,'KODE BARANG 001'!$D$3:E626,2,FALSE)</f>
        <v xml:space="preserve">LEMARI LOKER </v>
      </c>
      <c r="G527" s="4" t="str">
        <f>VLOOKUP(H527,'KODE BARANG 001'!$D$4:$G$115,4,FALSE)</f>
        <v>Sterling Metal</v>
      </c>
      <c r="H527" s="3" t="s">
        <v>814</v>
      </c>
      <c r="I527" s="14" t="s">
        <v>94</v>
      </c>
      <c r="J527" s="20" t="s">
        <v>1006</v>
      </c>
      <c r="K527" s="3" t="s">
        <v>69</v>
      </c>
      <c r="L527" s="3">
        <v>2021</v>
      </c>
      <c r="M527" s="5"/>
      <c r="N527" s="64">
        <f>VLOOKUP(H527,'KODE BARANG 001'!$D$3:$L$115,8,0)</f>
        <v>1600000</v>
      </c>
      <c r="O527" s="3" t="s">
        <v>214</v>
      </c>
      <c r="P527" s="14" t="str">
        <f t="shared" si="8"/>
        <v>LM18/GA /PL/BTI /2021-050</v>
      </c>
      <c r="Q527" s="3"/>
    </row>
    <row r="528" spans="2:17" x14ac:dyDescent="0.25">
      <c r="B528" s="14" t="s">
        <v>1119</v>
      </c>
      <c r="C528" s="4" t="str">
        <f>VLOOKUP(H528,'KODE BARANG 001'!$D$4:$H$111,5,FALSE)</f>
        <v xml:space="preserve">PERALATAN </v>
      </c>
      <c r="D528" s="3" t="str">
        <f>VLOOKUP(C528,'KODE BARANG 001'!$H$4:$I$115,2,0)</f>
        <v>PL</v>
      </c>
      <c r="E528" s="3" t="str">
        <f>IFERROR(VLOOKUP('ALL '!H528,'KODE BARANG 001'!$D$3:$F$111,3,FALSE),"")</f>
        <v xml:space="preserve">LEMARI </v>
      </c>
      <c r="F528" s="4" t="str">
        <f>VLOOKUP(H528,'KODE BARANG 001'!$D$3:E627,2,FALSE)</f>
        <v xml:space="preserve">LEMARI LOKER </v>
      </c>
      <c r="G528" s="4" t="str">
        <f>VLOOKUP(H528,'KODE BARANG 001'!$D$4:$G$115,4,FALSE)</f>
        <v>Sterling Metal</v>
      </c>
      <c r="H528" s="3" t="s">
        <v>814</v>
      </c>
      <c r="I528" s="14" t="s">
        <v>95</v>
      </c>
      <c r="J528" s="20" t="s">
        <v>1006</v>
      </c>
      <c r="K528" s="3" t="s">
        <v>69</v>
      </c>
      <c r="L528" s="3">
        <v>2021</v>
      </c>
      <c r="M528" s="5"/>
      <c r="N528" s="64">
        <f>VLOOKUP(H528,'KODE BARANG 001'!$D$3:$L$115,8,0)</f>
        <v>1600000</v>
      </c>
      <c r="O528" s="3" t="s">
        <v>214</v>
      </c>
      <c r="P528" s="14" t="str">
        <f t="shared" si="8"/>
        <v>LM18/GA /PL/BTI /2021-051</v>
      </c>
      <c r="Q528" s="3"/>
    </row>
    <row r="529" spans="2:17" x14ac:dyDescent="0.25">
      <c r="B529" s="14" t="s">
        <v>1120</v>
      </c>
      <c r="C529" s="4" t="str">
        <f>VLOOKUP(H529,'KODE BARANG 001'!$D$4:$H$111,5,FALSE)</f>
        <v xml:space="preserve">PERALATAN </v>
      </c>
      <c r="D529" s="3" t="str">
        <f>VLOOKUP(C529,'KODE BARANG 001'!$H$4:$I$115,2,0)</f>
        <v>PL</v>
      </c>
      <c r="E529" s="3" t="str">
        <f>IFERROR(VLOOKUP('ALL '!H529,'KODE BARANG 001'!$D$3:$F$111,3,FALSE),"")</f>
        <v xml:space="preserve">LEMARI </v>
      </c>
      <c r="F529" s="4" t="str">
        <f>VLOOKUP(H529,'KODE BARANG 001'!$D$3:E628,2,FALSE)</f>
        <v xml:space="preserve">LEMARI LOKER </v>
      </c>
      <c r="G529" s="4" t="str">
        <f>VLOOKUP(H529,'KODE BARANG 001'!$D$4:$G$115,4,FALSE)</f>
        <v>Sterling Metal</v>
      </c>
      <c r="H529" s="3" t="s">
        <v>814</v>
      </c>
      <c r="I529" s="14" t="s">
        <v>96</v>
      </c>
      <c r="J529" s="20" t="s">
        <v>1006</v>
      </c>
      <c r="K529" s="3" t="s">
        <v>69</v>
      </c>
      <c r="L529" s="3">
        <v>2021</v>
      </c>
      <c r="M529" s="5"/>
      <c r="N529" s="64">
        <f>VLOOKUP(H529,'KODE BARANG 001'!$D$3:$L$115,8,0)</f>
        <v>1600000</v>
      </c>
      <c r="O529" s="3" t="s">
        <v>214</v>
      </c>
      <c r="P529" s="14" t="str">
        <f t="shared" si="8"/>
        <v>LM18/GA /PL/BTI /2021-052</v>
      </c>
      <c r="Q529" s="3"/>
    </row>
    <row r="530" spans="2:17" x14ac:dyDescent="0.25">
      <c r="B530" s="14" t="s">
        <v>1121</v>
      </c>
      <c r="C530" s="4" t="str">
        <f>VLOOKUP(H530,'KODE BARANG 001'!$D$4:$H$111,5,FALSE)</f>
        <v xml:space="preserve">PERALATAN </v>
      </c>
      <c r="D530" s="3" t="str">
        <f>VLOOKUP(C530,'KODE BARANG 001'!$H$4:$I$115,2,0)</f>
        <v>PL</v>
      </c>
      <c r="E530" s="3" t="str">
        <f>IFERROR(VLOOKUP('ALL '!H530,'KODE BARANG 001'!$D$3:$F$111,3,FALSE),"")</f>
        <v xml:space="preserve">LEMARI </v>
      </c>
      <c r="F530" s="4" t="str">
        <f>VLOOKUP(H530,'KODE BARANG 001'!$D$3:E629,2,FALSE)</f>
        <v xml:space="preserve">LEMARI LOKER HIJAU </v>
      </c>
      <c r="G530" s="4" t="str">
        <f>VLOOKUP(H530,'KODE BARANG 001'!$D$4:$G$115,4,FALSE)</f>
        <v>Locker Besi Lion L 554</v>
      </c>
      <c r="H530" s="3" t="s">
        <v>815</v>
      </c>
      <c r="I530" s="14" t="s">
        <v>37</v>
      </c>
      <c r="J530" s="20" t="s">
        <v>1006</v>
      </c>
      <c r="K530" s="3" t="s">
        <v>69</v>
      </c>
      <c r="L530" s="3">
        <v>2018</v>
      </c>
      <c r="M530" s="5"/>
      <c r="N530" s="64">
        <f>VLOOKUP(H530,'KODE BARANG 001'!$D$3:$L$115,8,0)</f>
        <v>2300000</v>
      </c>
      <c r="O530" s="3" t="s">
        <v>214</v>
      </c>
      <c r="P530" s="14" t="str">
        <f t="shared" si="8"/>
        <v>LM19/GA /PL/BTI /2018-001</v>
      </c>
      <c r="Q530" s="3"/>
    </row>
    <row r="531" spans="2:17" x14ac:dyDescent="0.25">
      <c r="B531" s="14" t="s">
        <v>1122</v>
      </c>
      <c r="C531" s="4" t="str">
        <f>VLOOKUP(H531,'KODE BARANG 001'!$D$4:$H$111,5,FALSE)</f>
        <v xml:space="preserve">PERALATAN </v>
      </c>
      <c r="D531" s="3" t="str">
        <f>VLOOKUP(C531,'KODE BARANG 001'!$H$4:$I$115,2,0)</f>
        <v>PL</v>
      </c>
      <c r="E531" s="3" t="str">
        <f>IFERROR(VLOOKUP('ALL '!H531,'KODE BARANG 001'!$D$3:$F$111,3,FALSE),"")</f>
        <v xml:space="preserve">LEMARI </v>
      </c>
      <c r="F531" s="4" t="str">
        <f>VLOOKUP(H531,'KODE BARANG 001'!$D$3:E630,2,FALSE)</f>
        <v xml:space="preserve">LEMARI LOKER HIJAU </v>
      </c>
      <c r="G531" s="4" t="str">
        <f>VLOOKUP(H531,'KODE BARANG 001'!$D$4:$G$115,4,FALSE)</f>
        <v>Locker Besi Lion L 554</v>
      </c>
      <c r="H531" s="3" t="s">
        <v>815</v>
      </c>
      <c r="I531" s="14" t="s">
        <v>38</v>
      </c>
      <c r="J531" s="20" t="s">
        <v>1006</v>
      </c>
      <c r="K531" s="3" t="s">
        <v>69</v>
      </c>
      <c r="L531" s="3">
        <v>2018</v>
      </c>
      <c r="M531" s="5"/>
      <c r="N531" s="64">
        <f>VLOOKUP(H531,'KODE BARANG 001'!$D$3:$L$115,8,0)</f>
        <v>2300000</v>
      </c>
      <c r="O531" s="3" t="s">
        <v>214</v>
      </c>
      <c r="P531" s="14" t="str">
        <f t="shared" si="8"/>
        <v>LM19/GA /PL/BTI /2018-002</v>
      </c>
      <c r="Q531" s="3"/>
    </row>
    <row r="532" spans="2:17" x14ac:dyDescent="0.25">
      <c r="B532" s="14" t="s">
        <v>1123</v>
      </c>
      <c r="C532" s="4" t="str">
        <f>VLOOKUP(H532,'KODE BARANG 001'!$D$4:$H$111,5,FALSE)</f>
        <v xml:space="preserve">PERALATAN </v>
      </c>
      <c r="D532" s="3" t="str">
        <f>VLOOKUP(C532,'KODE BARANG 001'!$H$4:$I$115,2,0)</f>
        <v>PL</v>
      </c>
      <c r="E532" s="3" t="str">
        <f>IFERROR(VLOOKUP('ALL '!H532,'KODE BARANG 001'!$D$3:$F$111,3,FALSE),"")</f>
        <v xml:space="preserve">LEMARI </v>
      </c>
      <c r="F532" s="4" t="str">
        <f>VLOOKUP(H532,'KODE BARANG 001'!$D$3:E631,2,FALSE)</f>
        <v xml:space="preserve">LEMARI LOKER HIJAU </v>
      </c>
      <c r="G532" s="4" t="str">
        <f>VLOOKUP(H532,'KODE BARANG 001'!$D$4:$G$115,4,FALSE)</f>
        <v>Locker Besi Lion L 554</v>
      </c>
      <c r="H532" s="3" t="s">
        <v>815</v>
      </c>
      <c r="I532" s="14" t="s">
        <v>39</v>
      </c>
      <c r="J532" s="20" t="s">
        <v>1006</v>
      </c>
      <c r="K532" s="3" t="s">
        <v>69</v>
      </c>
      <c r="L532" s="3">
        <v>2018</v>
      </c>
      <c r="M532" s="5"/>
      <c r="N532" s="64">
        <f>VLOOKUP(H532,'KODE BARANG 001'!$D$3:$L$115,8,0)</f>
        <v>2300000</v>
      </c>
      <c r="O532" s="3" t="s">
        <v>214</v>
      </c>
      <c r="P532" s="14" t="str">
        <f t="shared" si="8"/>
        <v>LM19/GA /PL/BTI /2018-003</v>
      </c>
      <c r="Q532" s="3"/>
    </row>
    <row r="533" spans="2:17" x14ac:dyDescent="0.25">
      <c r="B533" s="14" t="s">
        <v>1124</v>
      </c>
      <c r="C533" s="4" t="str">
        <f>VLOOKUP(H533,'KODE BARANG 001'!$D$4:$H$111,5,FALSE)</f>
        <v xml:space="preserve">PERALATAN </v>
      </c>
      <c r="D533" s="3" t="str">
        <f>VLOOKUP(C533,'KODE BARANG 001'!$H$4:$I$115,2,0)</f>
        <v>PL</v>
      </c>
      <c r="E533" s="3" t="str">
        <f>IFERROR(VLOOKUP('ALL '!H533,'KODE BARANG 001'!$D$3:$F$111,3,FALSE),"")</f>
        <v xml:space="preserve">LEMARI </v>
      </c>
      <c r="F533" s="4" t="str">
        <f>VLOOKUP(H533,'KODE BARANG 001'!$D$3:E632,2,FALSE)</f>
        <v xml:space="preserve">LEMARI LOKER HIJAU </v>
      </c>
      <c r="G533" s="4" t="str">
        <f>VLOOKUP(H533,'KODE BARANG 001'!$D$4:$G$115,4,FALSE)</f>
        <v>Locker Besi Lion L 554</v>
      </c>
      <c r="H533" s="3" t="s">
        <v>815</v>
      </c>
      <c r="I533" s="14" t="s">
        <v>40</v>
      </c>
      <c r="J533" s="20" t="s">
        <v>1006</v>
      </c>
      <c r="K533" s="3" t="s">
        <v>69</v>
      </c>
      <c r="L533" s="3">
        <v>2018</v>
      </c>
      <c r="M533" s="5"/>
      <c r="N533" s="64">
        <f>VLOOKUP(H533,'KODE BARANG 001'!$D$3:$L$115,8,0)</f>
        <v>2300000</v>
      </c>
      <c r="O533" s="3" t="s">
        <v>214</v>
      </c>
      <c r="P533" s="14" t="str">
        <f t="shared" si="8"/>
        <v>LM19/GA /PL/BTI /2018-004</v>
      </c>
      <c r="Q533" s="3"/>
    </row>
    <row r="534" spans="2:17" x14ac:dyDescent="0.25">
      <c r="B534" s="14" t="s">
        <v>1125</v>
      </c>
      <c r="C534" s="4" t="str">
        <f>VLOOKUP(H534,'KODE BARANG 001'!$D$4:$H$111,5,FALSE)</f>
        <v xml:space="preserve">PERALATAN </v>
      </c>
      <c r="D534" s="3" t="str">
        <f>VLOOKUP(C534,'KODE BARANG 001'!$H$4:$I$115,2,0)</f>
        <v>PL</v>
      </c>
      <c r="E534" s="3" t="str">
        <f>IFERROR(VLOOKUP('ALL '!H534,'KODE BARANG 001'!$D$3:$F$111,3,FALSE),"")</f>
        <v xml:space="preserve">LEMARI </v>
      </c>
      <c r="F534" s="4" t="str">
        <f>VLOOKUP(H534,'KODE BARANG 001'!$D$3:E633,2,FALSE)</f>
        <v xml:space="preserve">LEMARI LOKER HIJAU </v>
      </c>
      <c r="G534" s="4" t="str">
        <f>VLOOKUP(H534,'KODE BARANG 001'!$D$4:$G$115,4,FALSE)</f>
        <v>Locker Besi Lion L 554</v>
      </c>
      <c r="H534" s="3" t="s">
        <v>815</v>
      </c>
      <c r="I534" s="14" t="s">
        <v>41</v>
      </c>
      <c r="J534" s="20" t="s">
        <v>1006</v>
      </c>
      <c r="K534" s="3" t="s">
        <v>69</v>
      </c>
      <c r="L534" s="3">
        <v>2018</v>
      </c>
      <c r="M534" s="5"/>
      <c r="N534" s="64">
        <f>VLOOKUP(H534,'KODE BARANG 001'!$D$3:$L$115,8,0)</f>
        <v>2300000</v>
      </c>
      <c r="O534" s="3" t="s">
        <v>214</v>
      </c>
      <c r="P534" s="14" t="str">
        <f t="shared" si="8"/>
        <v>LM19/GA /PL/BTI /2018-005</v>
      </c>
      <c r="Q534" s="3"/>
    </row>
    <row r="535" spans="2:17" x14ac:dyDescent="0.25">
      <c r="B535" s="14" t="s">
        <v>1126</v>
      </c>
      <c r="C535" s="4" t="str">
        <f>VLOOKUP(H535,'KODE BARANG 001'!$D$4:$H$111,5,FALSE)</f>
        <v xml:space="preserve">PERALATAN </v>
      </c>
      <c r="D535" s="3" t="str">
        <f>VLOOKUP(C535,'KODE BARANG 001'!$H$4:$I$115,2,0)</f>
        <v>PL</v>
      </c>
      <c r="E535" s="3" t="str">
        <f>IFERROR(VLOOKUP('ALL '!H535,'KODE BARANG 001'!$D$3:$F$111,3,FALSE),"")</f>
        <v xml:space="preserve">LEMARI </v>
      </c>
      <c r="F535" s="4" t="str">
        <f>VLOOKUP(H535,'KODE BARANG 001'!$D$3:E634,2,FALSE)</f>
        <v xml:space="preserve">LEMARI LOKER HIJAU </v>
      </c>
      <c r="G535" s="4" t="str">
        <f>VLOOKUP(H535,'KODE BARANG 001'!$D$4:$G$115,4,FALSE)</f>
        <v>Locker Besi Lion L 554</v>
      </c>
      <c r="H535" s="3" t="s">
        <v>815</v>
      </c>
      <c r="I535" s="14" t="s">
        <v>42</v>
      </c>
      <c r="J535" s="20" t="s">
        <v>1006</v>
      </c>
      <c r="K535" s="3" t="s">
        <v>69</v>
      </c>
      <c r="L535" s="3">
        <v>2018</v>
      </c>
      <c r="M535" s="5"/>
      <c r="N535" s="64">
        <f>VLOOKUP(H535,'KODE BARANG 001'!$D$3:$L$115,8,0)</f>
        <v>2300000</v>
      </c>
      <c r="O535" s="3" t="s">
        <v>214</v>
      </c>
      <c r="P535" s="14" t="str">
        <f t="shared" si="8"/>
        <v>LM19/GA /PL/BTI /2018-006</v>
      </c>
      <c r="Q535" s="3"/>
    </row>
    <row r="536" spans="2:17" x14ac:dyDescent="0.25">
      <c r="B536" s="14" t="s">
        <v>1127</v>
      </c>
      <c r="C536" s="4" t="str">
        <f>VLOOKUP(H536,'KODE BARANG 001'!$D$4:$H$111,5,FALSE)</f>
        <v xml:space="preserve">PERALATAN </v>
      </c>
      <c r="D536" s="3" t="str">
        <f>VLOOKUP(C536,'KODE BARANG 001'!$H$4:$I$115,2,0)</f>
        <v>PL</v>
      </c>
      <c r="E536" s="3" t="str">
        <f>IFERROR(VLOOKUP('ALL '!H536,'KODE BARANG 001'!$D$3:$F$111,3,FALSE),"")</f>
        <v xml:space="preserve">LEMARI </v>
      </c>
      <c r="F536" s="4" t="str">
        <f>VLOOKUP(H536,'KODE BARANG 001'!$D$3:E635,2,FALSE)</f>
        <v xml:space="preserve">LEMARI LOKER HIJAU </v>
      </c>
      <c r="G536" s="4" t="str">
        <f>VLOOKUP(H536,'KODE BARANG 001'!$D$4:$G$115,4,FALSE)</f>
        <v>Locker Besi Lion L 554</v>
      </c>
      <c r="H536" s="3" t="s">
        <v>815</v>
      </c>
      <c r="I536" s="14" t="s">
        <v>43</v>
      </c>
      <c r="J536" s="20" t="s">
        <v>1006</v>
      </c>
      <c r="K536" s="3" t="s">
        <v>69</v>
      </c>
      <c r="L536" s="3">
        <v>2018</v>
      </c>
      <c r="M536" s="5"/>
      <c r="N536" s="64">
        <f>VLOOKUP(H536,'KODE BARANG 001'!$D$3:$L$115,8,0)</f>
        <v>2300000</v>
      </c>
      <c r="O536" s="3" t="s">
        <v>214</v>
      </c>
      <c r="P536" s="14" t="str">
        <f t="shared" si="8"/>
        <v>LM19/GA /PL/BTI /2018-007</v>
      </c>
      <c r="Q536" s="3"/>
    </row>
    <row r="537" spans="2:17" x14ac:dyDescent="0.25">
      <c r="B537" s="14" t="s">
        <v>1128</v>
      </c>
      <c r="C537" s="4" t="str">
        <f>VLOOKUP(H537,'KODE BARANG 001'!$D$4:$H$111,5,FALSE)</f>
        <v xml:space="preserve">PERALATAN </v>
      </c>
      <c r="D537" s="3" t="str">
        <f>VLOOKUP(C537,'KODE BARANG 001'!$H$4:$I$115,2,0)</f>
        <v>PL</v>
      </c>
      <c r="E537" s="3" t="str">
        <f>IFERROR(VLOOKUP('ALL '!H537,'KODE BARANG 001'!$D$3:$F$111,3,FALSE),"")</f>
        <v xml:space="preserve">LEMARI </v>
      </c>
      <c r="F537" s="4" t="str">
        <f>VLOOKUP(H537,'KODE BARANG 001'!$D$3:E636,2,FALSE)</f>
        <v xml:space="preserve">LEMARI LOKER HIJAU </v>
      </c>
      <c r="G537" s="4" t="str">
        <f>VLOOKUP(H537,'KODE BARANG 001'!$D$4:$G$115,4,FALSE)</f>
        <v>Locker Besi Lion L 554</v>
      </c>
      <c r="H537" s="3" t="s">
        <v>815</v>
      </c>
      <c r="I537" s="14" t="s">
        <v>44</v>
      </c>
      <c r="J537" s="20" t="s">
        <v>1006</v>
      </c>
      <c r="K537" s="3" t="s">
        <v>69</v>
      </c>
      <c r="L537" s="3">
        <v>2018</v>
      </c>
      <c r="M537" s="5"/>
      <c r="N537" s="64">
        <f>VLOOKUP(H537,'KODE BARANG 001'!$D$3:$L$115,8,0)</f>
        <v>2300000</v>
      </c>
      <c r="O537" s="3" t="s">
        <v>214</v>
      </c>
      <c r="P537" s="14" t="str">
        <f t="shared" si="8"/>
        <v>LM19/GA /PL/BTI /2018-008</v>
      </c>
      <c r="Q537" s="3"/>
    </row>
    <row r="538" spans="2:17" x14ac:dyDescent="0.25">
      <c r="B538" s="14" t="s">
        <v>1129</v>
      </c>
      <c r="C538" s="4" t="str">
        <f>VLOOKUP(H538,'KODE BARANG 001'!$D$4:$H$111,5,FALSE)</f>
        <v xml:space="preserve">PERALATAN </v>
      </c>
      <c r="D538" s="3" t="str">
        <f>VLOOKUP(C538,'KODE BARANG 001'!$H$4:$I$115,2,0)</f>
        <v>PL</v>
      </c>
      <c r="E538" s="3" t="str">
        <f>IFERROR(VLOOKUP('ALL '!H538,'KODE BARANG 001'!$D$3:$F$111,3,FALSE),"")</f>
        <v xml:space="preserve">LEMARI </v>
      </c>
      <c r="F538" s="4" t="str">
        <f>VLOOKUP(H538,'KODE BARANG 001'!$D$3:E637,2,FALSE)</f>
        <v xml:space="preserve">LEMARI LOKER HIJAU </v>
      </c>
      <c r="G538" s="4" t="str">
        <f>VLOOKUP(H538,'KODE BARANG 001'!$D$4:$G$115,4,FALSE)</f>
        <v>Locker Besi Lion L 554</v>
      </c>
      <c r="H538" s="3" t="s">
        <v>815</v>
      </c>
      <c r="I538" s="14" t="s">
        <v>45</v>
      </c>
      <c r="J538" s="20" t="s">
        <v>1006</v>
      </c>
      <c r="K538" s="3" t="s">
        <v>69</v>
      </c>
      <c r="L538" s="3">
        <v>2018</v>
      </c>
      <c r="M538" s="5"/>
      <c r="N538" s="64">
        <f>VLOOKUP(H538,'KODE BARANG 001'!$D$3:$L$115,8,0)</f>
        <v>2300000</v>
      </c>
      <c r="O538" s="3" t="s">
        <v>214</v>
      </c>
      <c r="P538" s="14" t="str">
        <f t="shared" si="8"/>
        <v>LM19/GA /PL/BTI /2018-009</v>
      </c>
      <c r="Q538" s="3"/>
    </row>
    <row r="539" spans="2:17" x14ac:dyDescent="0.25">
      <c r="B539" s="14" t="s">
        <v>1130</v>
      </c>
      <c r="C539" s="4" t="str">
        <f>VLOOKUP(H539,'KODE BARANG 001'!$D$4:$H$111,5,FALSE)</f>
        <v xml:space="preserve">PERALATAN </v>
      </c>
      <c r="D539" s="3" t="str">
        <f>VLOOKUP(C539,'KODE BARANG 001'!$H$4:$I$115,2,0)</f>
        <v>PL</v>
      </c>
      <c r="E539" s="3" t="str">
        <f>IFERROR(VLOOKUP('ALL '!H539,'KODE BARANG 001'!$D$3:$F$111,3,FALSE),"")</f>
        <v xml:space="preserve">LEMARI </v>
      </c>
      <c r="F539" s="4" t="str">
        <f>VLOOKUP(H539,'KODE BARANG 001'!$D$3:E638,2,FALSE)</f>
        <v xml:space="preserve">LEMARI LOKER HIJAU </v>
      </c>
      <c r="G539" s="4" t="str">
        <f>VLOOKUP(H539,'KODE BARANG 001'!$D$4:$G$115,4,FALSE)</f>
        <v>Locker Besi Lion L 554</v>
      </c>
      <c r="H539" s="3" t="s">
        <v>815</v>
      </c>
      <c r="I539" s="14" t="s">
        <v>46</v>
      </c>
      <c r="J539" s="20" t="s">
        <v>1006</v>
      </c>
      <c r="K539" s="3" t="s">
        <v>69</v>
      </c>
      <c r="L539" s="3">
        <v>2018</v>
      </c>
      <c r="M539" s="5"/>
      <c r="N539" s="64">
        <f>VLOOKUP(H539,'KODE BARANG 001'!$D$3:$L$115,8,0)</f>
        <v>2300000</v>
      </c>
      <c r="O539" s="3" t="s">
        <v>214</v>
      </c>
      <c r="P539" s="14" t="str">
        <f t="shared" si="8"/>
        <v>LM19/GA /PL/BTI /2018-010</v>
      </c>
      <c r="Q539" s="3"/>
    </row>
    <row r="540" spans="2:17" x14ac:dyDescent="0.25">
      <c r="B540" s="14" t="s">
        <v>1131</v>
      </c>
      <c r="C540" s="4" t="str">
        <f>VLOOKUP(H540,'KODE BARANG 001'!$D$4:$H$111,5,FALSE)</f>
        <v xml:space="preserve">PERALATAN </v>
      </c>
      <c r="D540" s="3" t="str">
        <f>VLOOKUP(C540,'KODE BARANG 001'!$H$4:$I$115,2,0)</f>
        <v>PL</v>
      </c>
      <c r="E540" s="3" t="str">
        <f>IFERROR(VLOOKUP('ALL '!H540,'KODE BARANG 001'!$D$3:$F$111,3,FALSE),"")</f>
        <v xml:space="preserve">LEMARI </v>
      </c>
      <c r="F540" s="4" t="str">
        <f>VLOOKUP(H540,'KODE BARANG 001'!$D$3:E639,2,FALSE)</f>
        <v xml:space="preserve">LEMARI LOKER HIJAU </v>
      </c>
      <c r="G540" s="4" t="str">
        <f>VLOOKUP(H540,'KODE BARANG 001'!$D$4:$G$115,4,FALSE)</f>
        <v>Locker Besi Lion L 554</v>
      </c>
      <c r="H540" s="3" t="s">
        <v>815</v>
      </c>
      <c r="I540" s="14" t="s">
        <v>47</v>
      </c>
      <c r="J540" s="20" t="s">
        <v>1006</v>
      </c>
      <c r="K540" s="3" t="s">
        <v>69</v>
      </c>
      <c r="L540" s="3">
        <v>2018</v>
      </c>
      <c r="M540" s="5"/>
      <c r="N540" s="64">
        <f>VLOOKUP(H540,'KODE BARANG 001'!$D$3:$L$115,8,0)</f>
        <v>2300000</v>
      </c>
      <c r="O540" s="3" t="s">
        <v>214</v>
      </c>
      <c r="P540" s="14" t="str">
        <f t="shared" si="8"/>
        <v>LM19/GA /PL/BTI /2018-011</v>
      </c>
      <c r="Q540" s="3"/>
    </row>
    <row r="541" spans="2:17" x14ac:dyDescent="0.25">
      <c r="B541" s="14" t="s">
        <v>1132</v>
      </c>
      <c r="C541" s="4" t="str">
        <f>VLOOKUP(H541,'KODE BARANG 001'!$D$4:$H$111,5,FALSE)</f>
        <v xml:space="preserve">PERALATAN </v>
      </c>
      <c r="D541" s="3" t="str">
        <f>VLOOKUP(C541,'KODE BARANG 001'!$H$4:$I$115,2,0)</f>
        <v>PL</v>
      </c>
      <c r="E541" s="3" t="str">
        <f>IFERROR(VLOOKUP('ALL '!H541,'KODE BARANG 001'!$D$3:$F$111,3,FALSE),"")</f>
        <v xml:space="preserve">LEMARI </v>
      </c>
      <c r="F541" s="4" t="str">
        <f>VLOOKUP(H541,'KODE BARANG 001'!$D$3:E640,2,FALSE)</f>
        <v xml:space="preserve">LEMARI LOKER HIJAU </v>
      </c>
      <c r="G541" s="4" t="str">
        <f>VLOOKUP(H541,'KODE BARANG 001'!$D$4:$G$115,4,FALSE)</f>
        <v>Locker Besi Lion L 554</v>
      </c>
      <c r="H541" s="3" t="s">
        <v>815</v>
      </c>
      <c r="I541" s="14" t="s">
        <v>48</v>
      </c>
      <c r="J541" s="20" t="s">
        <v>1006</v>
      </c>
      <c r="K541" s="3" t="s">
        <v>69</v>
      </c>
      <c r="L541" s="3">
        <v>2018</v>
      </c>
      <c r="M541" s="5"/>
      <c r="N541" s="64">
        <f>VLOOKUP(H541,'KODE BARANG 001'!$D$3:$L$115,8,0)</f>
        <v>2300000</v>
      </c>
      <c r="O541" s="3" t="s">
        <v>214</v>
      </c>
      <c r="P541" s="14" t="str">
        <f t="shared" si="8"/>
        <v>LM19/GA /PL/BTI /2018-012</v>
      </c>
      <c r="Q541" s="3"/>
    </row>
    <row r="542" spans="2:17" x14ac:dyDescent="0.25">
      <c r="B542" s="14" t="s">
        <v>1133</v>
      </c>
      <c r="C542" s="4" t="str">
        <f>VLOOKUP(H542,'KODE BARANG 001'!$D$4:$H$111,5,FALSE)</f>
        <v xml:space="preserve">PERALATAN </v>
      </c>
      <c r="D542" s="3" t="str">
        <f>VLOOKUP(C542,'KODE BARANG 001'!$H$4:$I$115,2,0)</f>
        <v>PL</v>
      </c>
      <c r="E542" s="3" t="str">
        <f>IFERROR(VLOOKUP('ALL '!H542,'KODE BARANG 001'!$D$3:$F$111,3,FALSE),"")</f>
        <v xml:space="preserve">LEMARI </v>
      </c>
      <c r="F542" s="4" t="str">
        <f>VLOOKUP(H542,'KODE BARANG 001'!$D$3:E641,2,FALSE)</f>
        <v xml:space="preserve">LEMARI LOKER HIJAU </v>
      </c>
      <c r="G542" s="4" t="str">
        <f>VLOOKUP(H542,'KODE BARANG 001'!$D$4:$G$115,4,FALSE)</f>
        <v>Locker Besi Lion L 554</v>
      </c>
      <c r="H542" s="3" t="s">
        <v>815</v>
      </c>
      <c r="I542" s="14" t="s">
        <v>49</v>
      </c>
      <c r="J542" s="20" t="s">
        <v>1006</v>
      </c>
      <c r="K542" s="3" t="s">
        <v>69</v>
      </c>
      <c r="L542" s="3">
        <v>2018</v>
      </c>
      <c r="M542" s="5"/>
      <c r="N542" s="64">
        <f>VLOOKUP(H542,'KODE BARANG 001'!$D$3:$L$115,8,0)</f>
        <v>2300000</v>
      </c>
      <c r="O542" s="3" t="s">
        <v>214</v>
      </c>
      <c r="P542" s="14" t="str">
        <f t="shared" si="8"/>
        <v>LM19/GA /PL/BTI /2018-013</v>
      </c>
      <c r="Q542" s="3"/>
    </row>
    <row r="543" spans="2:17" x14ac:dyDescent="0.25">
      <c r="B543" s="14" t="s">
        <v>1134</v>
      </c>
      <c r="C543" s="4" t="str">
        <f>VLOOKUP(H543,'KODE BARANG 001'!$D$4:$H$111,5,FALSE)</f>
        <v xml:space="preserve">PERALATAN </v>
      </c>
      <c r="D543" s="3" t="str">
        <f>VLOOKUP(C543,'KODE BARANG 001'!$H$4:$I$115,2,0)</f>
        <v>PL</v>
      </c>
      <c r="E543" s="3" t="str">
        <f>IFERROR(VLOOKUP('ALL '!H543,'KODE BARANG 001'!$D$3:$F$111,3,FALSE),"")</f>
        <v xml:space="preserve">LEMARI </v>
      </c>
      <c r="F543" s="4" t="str">
        <f>VLOOKUP(H543,'KODE BARANG 001'!$D$3:E642,2,FALSE)</f>
        <v xml:space="preserve">LEMARI LOKER HIJAU </v>
      </c>
      <c r="G543" s="4" t="str">
        <f>VLOOKUP(H543,'KODE BARANG 001'!$D$4:$G$115,4,FALSE)</f>
        <v>Locker Besi Lion L 554</v>
      </c>
      <c r="H543" s="3" t="s">
        <v>815</v>
      </c>
      <c r="I543" s="14" t="s">
        <v>50</v>
      </c>
      <c r="J543" s="20" t="s">
        <v>1006</v>
      </c>
      <c r="K543" s="3" t="s">
        <v>69</v>
      </c>
      <c r="L543" s="3">
        <v>2018</v>
      </c>
      <c r="M543" s="5"/>
      <c r="N543" s="64">
        <f>VLOOKUP(H543,'KODE BARANG 001'!$D$3:$L$115,8,0)</f>
        <v>2300000</v>
      </c>
      <c r="O543" s="3" t="s">
        <v>214</v>
      </c>
      <c r="P543" s="14" t="str">
        <f t="shared" si="8"/>
        <v>LM19/GA /PL/BTI /2018-014</v>
      </c>
      <c r="Q543" s="3"/>
    </row>
    <row r="544" spans="2:17" x14ac:dyDescent="0.25">
      <c r="B544" s="14" t="s">
        <v>1135</v>
      </c>
      <c r="C544" s="4" t="str">
        <f>VLOOKUP(H544,'KODE BARANG 001'!$D$4:$H$111,5,FALSE)</f>
        <v xml:space="preserve">PERALATAN </v>
      </c>
      <c r="D544" s="3" t="str">
        <f>VLOOKUP(C544,'KODE BARANG 001'!$H$4:$I$115,2,0)</f>
        <v>PL</v>
      </c>
      <c r="E544" s="3" t="str">
        <f>IFERROR(VLOOKUP('ALL '!H544,'KODE BARANG 001'!$D$3:$F$111,3,FALSE),"")</f>
        <v xml:space="preserve">LEMARI </v>
      </c>
      <c r="F544" s="4" t="str">
        <f>VLOOKUP(H544,'KODE BARANG 001'!$D$3:E643,2,FALSE)</f>
        <v xml:space="preserve">LEMARI LOKER HIJAU </v>
      </c>
      <c r="G544" s="4" t="str">
        <f>VLOOKUP(H544,'KODE BARANG 001'!$D$4:$G$115,4,FALSE)</f>
        <v>Locker Besi Lion L 554</v>
      </c>
      <c r="H544" s="3" t="s">
        <v>815</v>
      </c>
      <c r="I544" s="14" t="s">
        <v>51</v>
      </c>
      <c r="J544" s="20" t="s">
        <v>1006</v>
      </c>
      <c r="K544" s="3" t="s">
        <v>69</v>
      </c>
      <c r="L544" s="3">
        <v>2018</v>
      </c>
      <c r="M544" s="5"/>
      <c r="N544" s="64">
        <f>VLOOKUP(H544,'KODE BARANG 001'!$D$3:$L$115,8,0)</f>
        <v>2300000</v>
      </c>
      <c r="O544" s="3" t="s">
        <v>214</v>
      </c>
      <c r="P544" s="14" t="str">
        <f t="shared" si="8"/>
        <v>LM19/GA /PL/BTI /2018-015</v>
      </c>
      <c r="Q544" s="3"/>
    </row>
    <row r="545" spans="2:17" x14ac:dyDescent="0.25">
      <c r="B545" s="14" t="s">
        <v>1136</v>
      </c>
      <c r="C545" s="4" t="str">
        <f>VLOOKUP(H545,'KODE BARANG 001'!$D$4:$H$111,5,FALSE)</f>
        <v xml:space="preserve">PERALATAN </v>
      </c>
      <c r="D545" s="3" t="str">
        <f>VLOOKUP(C545,'KODE BARANG 001'!$H$4:$I$115,2,0)</f>
        <v>PL</v>
      </c>
      <c r="E545" s="3" t="str">
        <f>IFERROR(VLOOKUP('ALL '!H545,'KODE BARANG 001'!$D$3:$F$111,3,FALSE),"")</f>
        <v xml:space="preserve">LEMARI </v>
      </c>
      <c r="F545" s="4" t="str">
        <f>VLOOKUP(H545,'KODE BARANG 001'!$D$3:E644,2,FALSE)</f>
        <v xml:space="preserve">LEMARI LOKER HIJAU </v>
      </c>
      <c r="G545" s="4" t="str">
        <f>VLOOKUP(H545,'KODE BARANG 001'!$D$4:$G$115,4,FALSE)</f>
        <v>Locker Besi Lion L 554</v>
      </c>
      <c r="H545" s="3" t="s">
        <v>815</v>
      </c>
      <c r="I545" s="14" t="s">
        <v>52</v>
      </c>
      <c r="J545" s="20" t="s">
        <v>1006</v>
      </c>
      <c r="K545" s="3" t="s">
        <v>69</v>
      </c>
      <c r="L545" s="3">
        <v>2018</v>
      </c>
      <c r="M545" s="5"/>
      <c r="N545" s="64">
        <f>VLOOKUP(H545,'KODE BARANG 001'!$D$3:$L$115,8,0)</f>
        <v>2300000</v>
      </c>
      <c r="O545" s="3" t="s">
        <v>214</v>
      </c>
      <c r="P545" s="14" t="str">
        <f t="shared" si="8"/>
        <v>LM19/GA /PL/BTI /2018-016</v>
      </c>
      <c r="Q545" s="3"/>
    </row>
    <row r="546" spans="2:17" x14ac:dyDescent="0.25">
      <c r="B546" s="14" t="s">
        <v>1137</v>
      </c>
      <c r="C546" s="4" t="str">
        <f>VLOOKUP(H546,'KODE BARANG 001'!$D$4:$H$111,5,FALSE)</f>
        <v xml:space="preserve">PERALATAN </v>
      </c>
      <c r="D546" s="3" t="str">
        <f>VLOOKUP(C546,'KODE BARANG 001'!$H$4:$I$115,2,0)</f>
        <v>PL</v>
      </c>
      <c r="E546" s="3" t="str">
        <f>IFERROR(VLOOKUP('ALL '!H546,'KODE BARANG 001'!$D$3:$F$111,3,FALSE),"")</f>
        <v xml:space="preserve">LEMARI </v>
      </c>
      <c r="F546" s="4" t="str">
        <f>VLOOKUP(H546,'KODE BARANG 001'!$D$3:E645,2,FALSE)</f>
        <v xml:space="preserve">LEMARI LOKER HIJAU </v>
      </c>
      <c r="G546" s="4" t="str">
        <f>VLOOKUP(H546,'KODE BARANG 001'!$D$4:$G$115,4,FALSE)</f>
        <v>Locker Besi Lion L 554</v>
      </c>
      <c r="H546" s="3" t="s">
        <v>815</v>
      </c>
      <c r="I546" s="14" t="s">
        <v>53</v>
      </c>
      <c r="J546" s="20" t="s">
        <v>1006</v>
      </c>
      <c r="K546" s="3" t="s">
        <v>69</v>
      </c>
      <c r="L546" s="3">
        <v>2018</v>
      </c>
      <c r="M546" s="5"/>
      <c r="N546" s="64">
        <f>VLOOKUP(H546,'KODE BARANG 001'!$D$3:$L$115,8,0)</f>
        <v>2300000</v>
      </c>
      <c r="O546" s="3" t="s">
        <v>214</v>
      </c>
      <c r="P546" s="14" t="str">
        <f t="shared" si="8"/>
        <v>LM19/GA /PL/BTI /2018-017</v>
      </c>
      <c r="Q546" s="3"/>
    </row>
    <row r="547" spans="2:17" x14ac:dyDescent="0.25">
      <c r="B547" s="14" t="s">
        <v>1138</v>
      </c>
      <c r="C547" s="4" t="str">
        <f>VLOOKUP(H547,'KODE BARANG 001'!$D$4:$H$111,5,FALSE)</f>
        <v xml:space="preserve">PERALATAN </v>
      </c>
      <c r="D547" s="3" t="str">
        <f>VLOOKUP(C547,'KODE BARANG 001'!$H$4:$I$115,2,0)</f>
        <v>PL</v>
      </c>
      <c r="E547" s="3" t="str">
        <f>IFERROR(VLOOKUP('ALL '!H547,'KODE BARANG 001'!$D$3:$F$111,3,FALSE),"")</f>
        <v xml:space="preserve">LEMARI </v>
      </c>
      <c r="F547" s="4" t="str">
        <f>VLOOKUP(H547,'KODE BARANG 001'!$D$3:E646,2,FALSE)</f>
        <v xml:space="preserve">LEMARI LOKER HIJAU </v>
      </c>
      <c r="G547" s="4" t="str">
        <f>VLOOKUP(H547,'KODE BARANG 001'!$D$4:$G$115,4,FALSE)</f>
        <v>Locker Besi Lion L 554</v>
      </c>
      <c r="H547" s="3" t="s">
        <v>815</v>
      </c>
      <c r="I547" s="14" t="s">
        <v>54</v>
      </c>
      <c r="J547" s="20" t="s">
        <v>1006</v>
      </c>
      <c r="K547" s="3" t="s">
        <v>69</v>
      </c>
      <c r="L547" s="3">
        <v>2018</v>
      </c>
      <c r="M547" s="5"/>
      <c r="N547" s="64">
        <f>VLOOKUP(H547,'KODE BARANG 001'!$D$3:$L$115,8,0)</f>
        <v>2300000</v>
      </c>
      <c r="O547" s="3" t="s">
        <v>214</v>
      </c>
      <c r="P547" s="14" t="str">
        <f t="shared" si="8"/>
        <v>LM19/GA /PL/BTI /2018-018</v>
      </c>
      <c r="Q547" s="3"/>
    </row>
    <row r="548" spans="2:17" x14ac:dyDescent="0.25">
      <c r="B548" s="14" t="s">
        <v>1139</v>
      </c>
      <c r="C548" s="4" t="str">
        <f>VLOOKUP(H548,'KODE BARANG 001'!$D$4:$H$111,5,FALSE)</f>
        <v xml:space="preserve">PERALATAN </v>
      </c>
      <c r="D548" s="3" t="str">
        <f>VLOOKUP(C548,'KODE BARANG 001'!$H$4:$I$115,2,0)</f>
        <v>PL</v>
      </c>
      <c r="E548" s="3" t="str">
        <f>IFERROR(VLOOKUP('ALL '!H548,'KODE BARANG 001'!$D$3:$F$111,3,FALSE),"")</f>
        <v xml:space="preserve">LEMARI </v>
      </c>
      <c r="F548" s="4" t="str">
        <f>VLOOKUP(H548,'KODE BARANG 001'!$D$3:E647,2,FALSE)</f>
        <v xml:space="preserve">LEMARI LOKER HIJAU </v>
      </c>
      <c r="G548" s="4" t="str">
        <f>VLOOKUP(H548,'KODE BARANG 001'!$D$4:$G$115,4,FALSE)</f>
        <v>Locker Besi Lion L 554</v>
      </c>
      <c r="H548" s="3" t="s">
        <v>815</v>
      </c>
      <c r="I548" s="14" t="s">
        <v>55</v>
      </c>
      <c r="J548" s="20" t="s">
        <v>1006</v>
      </c>
      <c r="K548" s="3" t="s">
        <v>69</v>
      </c>
      <c r="L548" s="3">
        <v>2018</v>
      </c>
      <c r="M548" s="5"/>
      <c r="N548" s="64">
        <f>VLOOKUP(H548,'KODE BARANG 001'!$D$3:$L$115,8,0)</f>
        <v>2300000</v>
      </c>
      <c r="O548" s="3" t="s">
        <v>214</v>
      </c>
      <c r="P548" s="14" t="str">
        <f t="shared" si="8"/>
        <v>LM19/GA /PL/BTI /2018-019</v>
      </c>
      <c r="Q548" s="3"/>
    </row>
    <row r="549" spans="2:17" x14ac:dyDescent="0.25">
      <c r="B549" s="14" t="s">
        <v>1140</v>
      </c>
      <c r="C549" s="4" t="str">
        <f>VLOOKUP(H549,'KODE BARANG 001'!$D$4:$H$111,5,FALSE)</f>
        <v xml:space="preserve">PERALATAN </v>
      </c>
      <c r="D549" s="3" t="str">
        <f>VLOOKUP(C549,'KODE BARANG 001'!$H$4:$I$115,2,0)</f>
        <v>PL</v>
      </c>
      <c r="E549" s="3" t="str">
        <f>IFERROR(VLOOKUP('ALL '!H549,'KODE BARANG 001'!$D$3:$F$111,3,FALSE),"")</f>
        <v xml:space="preserve">LEMARI </v>
      </c>
      <c r="F549" s="4" t="str">
        <f>VLOOKUP(H549,'KODE BARANG 001'!$D$3:E648,2,FALSE)</f>
        <v xml:space="preserve">LEMARI LOKER HIJAU </v>
      </c>
      <c r="G549" s="4" t="str">
        <f>VLOOKUP(H549,'KODE BARANG 001'!$D$4:$G$115,4,FALSE)</f>
        <v>Locker Besi Lion L 554</v>
      </c>
      <c r="H549" s="3" t="s">
        <v>815</v>
      </c>
      <c r="I549" s="14" t="s">
        <v>56</v>
      </c>
      <c r="J549" s="20" t="s">
        <v>1006</v>
      </c>
      <c r="K549" s="3" t="s">
        <v>69</v>
      </c>
      <c r="L549" s="3">
        <v>2018</v>
      </c>
      <c r="M549" s="5"/>
      <c r="N549" s="64">
        <f>VLOOKUP(H549,'KODE BARANG 001'!$D$3:$L$115,8,0)</f>
        <v>2300000</v>
      </c>
      <c r="O549" s="3" t="s">
        <v>214</v>
      </c>
      <c r="P549" s="14" t="str">
        <f t="shared" si="8"/>
        <v>LM19/GA /PL/BTI /2018-020</v>
      </c>
      <c r="Q549" s="3"/>
    </row>
    <row r="550" spans="2:17" x14ac:dyDescent="0.25">
      <c r="B550" s="14" t="s">
        <v>1141</v>
      </c>
      <c r="C550" s="4" t="str">
        <f>VLOOKUP(H550,'KODE BARANG 001'!$D$4:$H$111,5,FALSE)</f>
        <v xml:space="preserve">PERALATAN </v>
      </c>
      <c r="D550" s="3" t="str">
        <f>VLOOKUP(C550,'KODE BARANG 001'!$H$4:$I$115,2,0)</f>
        <v>PL</v>
      </c>
      <c r="E550" s="3" t="str">
        <f>IFERROR(VLOOKUP('ALL '!H550,'KODE BARANG 001'!$D$3:$F$111,3,FALSE),"")</f>
        <v xml:space="preserve">LEMARI </v>
      </c>
      <c r="F550" s="4" t="str">
        <f>VLOOKUP(H550,'KODE BARANG 001'!$D$3:E649,2,FALSE)</f>
        <v xml:space="preserve">LEMARI LOKER HIJAU </v>
      </c>
      <c r="G550" s="4" t="str">
        <f>VLOOKUP(H550,'KODE BARANG 001'!$D$4:$G$115,4,FALSE)</f>
        <v>Locker Besi Lion L 554</v>
      </c>
      <c r="H550" s="3" t="s">
        <v>815</v>
      </c>
      <c r="I550" s="14" t="s">
        <v>57</v>
      </c>
      <c r="J550" s="20" t="s">
        <v>1006</v>
      </c>
      <c r="K550" s="3" t="s">
        <v>69</v>
      </c>
      <c r="L550" s="3">
        <v>2018</v>
      </c>
      <c r="M550" s="5"/>
      <c r="N550" s="64">
        <f>VLOOKUP(H550,'KODE BARANG 001'!$D$3:$L$115,8,0)</f>
        <v>2300000</v>
      </c>
      <c r="O550" s="3" t="s">
        <v>214</v>
      </c>
      <c r="P550" s="14" t="str">
        <f t="shared" si="8"/>
        <v>LM19/GA /PL/BTI /2018-021</v>
      </c>
      <c r="Q550" s="3"/>
    </row>
    <row r="551" spans="2:17" x14ac:dyDescent="0.25">
      <c r="B551" s="14" t="s">
        <v>1142</v>
      </c>
      <c r="C551" s="4" t="str">
        <f>VLOOKUP(H551,'KODE BARANG 001'!$D$4:$H$111,5,FALSE)</f>
        <v xml:space="preserve">PERALATAN </v>
      </c>
      <c r="D551" s="3" t="str">
        <f>VLOOKUP(C551,'KODE BARANG 001'!$H$4:$I$115,2,0)</f>
        <v>PL</v>
      </c>
      <c r="E551" s="3" t="str">
        <f>IFERROR(VLOOKUP('ALL '!H551,'KODE BARANG 001'!$D$3:$F$111,3,FALSE),"")</f>
        <v xml:space="preserve">LEMARI </v>
      </c>
      <c r="F551" s="4" t="str">
        <f>VLOOKUP(H551,'KODE BARANG 001'!$D$3:E650,2,FALSE)</f>
        <v xml:space="preserve">LEMARI LOKER HIJAU </v>
      </c>
      <c r="G551" s="4" t="str">
        <f>VLOOKUP(H551,'KODE BARANG 001'!$D$4:$G$115,4,FALSE)</f>
        <v>Locker Besi Lion L 554</v>
      </c>
      <c r="H551" s="3" t="s">
        <v>815</v>
      </c>
      <c r="I551" s="14" t="s">
        <v>58</v>
      </c>
      <c r="J551" s="20" t="s">
        <v>1006</v>
      </c>
      <c r="K551" s="3" t="s">
        <v>69</v>
      </c>
      <c r="L551" s="3">
        <v>2018</v>
      </c>
      <c r="M551" s="5"/>
      <c r="N551" s="64">
        <f>VLOOKUP(H551,'KODE BARANG 001'!$D$3:$L$115,8,0)</f>
        <v>2300000</v>
      </c>
      <c r="O551" s="3" t="s">
        <v>214</v>
      </c>
      <c r="P551" s="14" t="str">
        <f t="shared" si="8"/>
        <v>LM19/GA /PL/BTI /2018-022</v>
      </c>
      <c r="Q551" s="3"/>
    </row>
    <row r="552" spans="2:17" x14ac:dyDescent="0.25">
      <c r="B552" s="14" t="s">
        <v>1143</v>
      </c>
      <c r="C552" s="4" t="str">
        <f>VLOOKUP(H552,'KODE BARANG 001'!$D$4:$H$111,5,FALSE)</f>
        <v xml:space="preserve">PERALATAN </v>
      </c>
      <c r="D552" s="3" t="str">
        <f>VLOOKUP(C552,'KODE BARANG 001'!$H$4:$I$115,2,0)</f>
        <v>PL</v>
      </c>
      <c r="E552" s="3" t="str">
        <f>IFERROR(VLOOKUP('ALL '!H552,'KODE BARANG 001'!$D$3:$F$111,3,FALSE),"")</f>
        <v xml:space="preserve">LEMARI </v>
      </c>
      <c r="F552" s="4" t="str">
        <f>VLOOKUP(H552,'KODE BARANG 001'!$D$3:E651,2,FALSE)</f>
        <v xml:space="preserve">LEMARI LOKER HIJAU </v>
      </c>
      <c r="G552" s="4" t="str">
        <f>VLOOKUP(H552,'KODE BARANG 001'!$D$4:$G$115,4,FALSE)</f>
        <v>Locker Besi Lion L 554</v>
      </c>
      <c r="H552" s="3" t="s">
        <v>815</v>
      </c>
      <c r="I552" s="14" t="s">
        <v>59</v>
      </c>
      <c r="J552" s="20" t="s">
        <v>1006</v>
      </c>
      <c r="K552" s="3" t="s">
        <v>69</v>
      </c>
      <c r="L552" s="3">
        <v>2018</v>
      </c>
      <c r="M552" s="5"/>
      <c r="N552" s="64">
        <f>VLOOKUP(H552,'KODE BARANG 001'!$D$3:$L$115,8,0)</f>
        <v>2300000</v>
      </c>
      <c r="O552" s="3" t="s">
        <v>214</v>
      </c>
      <c r="P552" s="14" t="str">
        <f t="shared" si="8"/>
        <v>LM19/GA /PL/BTI /2018-023</v>
      </c>
      <c r="Q552" s="3"/>
    </row>
    <row r="553" spans="2:17" x14ac:dyDescent="0.25">
      <c r="B553" s="14" t="s">
        <v>1144</v>
      </c>
      <c r="C553" s="4" t="str">
        <f>VLOOKUP(H553,'KODE BARANG 001'!$D$4:$H$111,5,FALSE)</f>
        <v xml:space="preserve">PERALATAN </v>
      </c>
      <c r="D553" s="3" t="str">
        <f>VLOOKUP(C553,'KODE BARANG 001'!$H$4:$I$115,2,0)</f>
        <v>PL</v>
      </c>
      <c r="E553" s="3" t="str">
        <f>IFERROR(VLOOKUP('ALL '!H553,'KODE BARANG 001'!$D$3:$F$111,3,FALSE),"")</f>
        <v xml:space="preserve">LEMARI </v>
      </c>
      <c r="F553" s="4" t="str">
        <f>VLOOKUP(H553,'KODE BARANG 001'!$D$3:E652,2,FALSE)</f>
        <v xml:space="preserve">LEMARI LOKER HIJAU </v>
      </c>
      <c r="G553" s="4" t="str">
        <f>VLOOKUP(H553,'KODE BARANG 001'!$D$4:$G$115,4,FALSE)</f>
        <v>Locker Besi Lion L 554</v>
      </c>
      <c r="H553" s="3" t="s">
        <v>815</v>
      </c>
      <c r="I553" s="14" t="s">
        <v>60</v>
      </c>
      <c r="J553" s="20" t="s">
        <v>1006</v>
      </c>
      <c r="K553" s="3" t="s">
        <v>69</v>
      </c>
      <c r="L553" s="3" t="s">
        <v>1043</v>
      </c>
      <c r="M553" s="5"/>
      <c r="N553" s="64">
        <f>VLOOKUP(H553,'KODE BARANG 001'!$D$3:$L$115,8,0)</f>
        <v>2300000</v>
      </c>
      <c r="O553" s="3" t="s">
        <v>214</v>
      </c>
      <c r="P553" s="14" t="str">
        <f t="shared" si="8"/>
        <v>LM19/GA /PL/BTI /12lglki-024</v>
      </c>
      <c r="Q553" s="3"/>
    </row>
    <row r="554" spans="2:17" x14ac:dyDescent="0.25">
      <c r="B554" s="14" t="s">
        <v>1145</v>
      </c>
      <c r="C554" s="4" t="str">
        <f>VLOOKUP(H554,'KODE BARANG 001'!$D$4:$H$111,5,FALSE)</f>
        <v xml:space="preserve">PERALATAN </v>
      </c>
      <c r="D554" s="3" t="str">
        <f>VLOOKUP(C554,'KODE BARANG 001'!$H$4:$I$115,2,0)</f>
        <v>PL</v>
      </c>
      <c r="E554" s="3" t="str">
        <f>IFERROR(VLOOKUP('ALL '!H554,'KODE BARANG 001'!$D$3:$F$111,3,FALSE),"")</f>
        <v xml:space="preserve">LEMARI </v>
      </c>
      <c r="F554" s="4" t="str">
        <f>VLOOKUP(H554,'KODE BARANG 001'!$D$3:E653,2,FALSE)</f>
        <v xml:space="preserve">LEMARI LOKER HIJAU </v>
      </c>
      <c r="G554" s="4" t="str">
        <f>VLOOKUP(H554,'KODE BARANG 001'!$D$4:$G$115,4,FALSE)</f>
        <v>Locker Besi Lion L 554</v>
      </c>
      <c r="H554" s="3" t="s">
        <v>815</v>
      </c>
      <c r="I554" s="14" t="s">
        <v>61</v>
      </c>
      <c r="J554" s="20" t="s">
        <v>1006</v>
      </c>
      <c r="K554" s="3" t="s">
        <v>69</v>
      </c>
      <c r="L554" s="3">
        <v>2018</v>
      </c>
      <c r="M554" s="5"/>
      <c r="N554" s="64">
        <f>VLOOKUP(H554,'KODE BARANG 001'!$D$3:$L$115,8,0)</f>
        <v>2300000</v>
      </c>
      <c r="O554" s="3" t="s">
        <v>214</v>
      </c>
      <c r="P554" s="14" t="str">
        <f t="shared" si="8"/>
        <v>LM19/GA /PL/BTI /2018-025</v>
      </c>
      <c r="Q554" s="3"/>
    </row>
    <row r="555" spans="2:17" x14ac:dyDescent="0.25">
      <c r="B555" s="14" t="s">
        <v>1146</v>
      </c>
      <c r="C555" s="4" t="str">
        <f>VLOOKUP(H555,'KODE BARANG 001'!$D$4:$H$111,5,FALSE)</f>
        <v xml:space="preserve">PERALATAN </v>
      </c>
      <c r="D555" s="3" t="str">
        <f>VLOOKUP(C555,'KODE BARANG 001'!$H$4:$I$115,2,0)</f>
        <v>PL</v>
      </c>
      <c r="E555" s="3" t="str">
        <f>IFERROR(VLOOKUP('ALL '!H555,'KODE BARANG 001'!$D$3:$F$111,3,FALSE),"")</f>
        <v xml:space="preserve">LEMARI </v>
      </c>
      <c r="F555" s="4" t="str">
        <f>VLOOKUP(H555,'KODE BARANG 001'!$D$3:E654,2,FALSE)</f>
        <v xml:space="preserve">LEMARI LOKER HIJAU </v>
      </c>
      <c r="G555" s="4" t="str">
        <f>VLOOKUP(H555,'KODE BARANG 001'!$D$4:$G$115,4,FALSE)</f>
        <v>Locker Besi Lion L 554</v>
      </c>
      <c r="H555" s="3" t="s">
        <v>815</v>
      </c>
      <c r="I555" s="14" t="s">
        <v>70</v>
      </c>
      <c r="J555" s="20" t="s">
        <v>1006</v>
      </c>
      <c r="K555" s="3" t="s">
        <v>69</v>
      </c>
      <c r="L555" s="3">
        <v>2018</v>
      </c>
      <c r="M555" s="5"/>
      <c r="N555" s="64">
        <f>VLOOKUP(H555,'KODE BARANG 001'!$D$3:$L$115,8,0)</f>
        <v>2300000</v>
      </c>
      <c r="O555" s="3" t="s">
        <v>214</v>
      </c>
      <c r="P555" s="14" t="str">
        <f t="shared" si="8"/>
        <v>LM19/GA /PL/BTI /2018-026</v>
      </c>
      <c r="Q555" s="3"/>
    </row>
    <row r="556" spans="2:17" x14ac:dyDescent="0.25">
      <c r="B556" s="14" t="s">
        <v>1147</v>
      </c>
      <c r="C556" s="4" t="str">
        <f>VLOOKUP(H556,'KODE BARANG 001'!$D$4:$H$111,5,FALSE)</f>
        <v xml:space="preserve">PERALATAN </v>
      </c>
      <c r="D556" s="3" t="str">
        <f>VLOOKUP(C556,'KODE BARANG 001'!$H$4:$I$115,2,0)</f>
        <v>PL</v>
      </c>
      <c r="E556" s="3" t="str">
        <f>IFERROR(VLOOKUP('ALL '!H556,'KODE BARANG 001'!$D$3:$F$111,3,FALSE),"")</f>
        <v xml:space="preserve">LEMARI </v>
      </c>
      <c r="F556" s="4" t="str">
        <f>VLOOKUP(H556,'KODE BARANG 001'!$D$3:E655,2,FALSE)</f>
        <v xml:space="preserve">LEMARI LOKER HIJAU </v>
      </c>
      <c r="G556" s="4" t="str">
        <f>VLOOKUP(H556,'KODE BARANG 001'!$D$4:$G$115,4,FALSE)</f>
        <v>Locker Besi Lion L 554</v>
      </c>
      <c r="H556" s="3" t="s">
        <v>815</v>
      </c>
      <c r="I556" s="14" t="s">
        <v>71</v>
      </c>
      <c r="J556" s="20" t="s">
        <v>1006</v>
      </c>
      <c r="K556" s="3" t="s">
        <v>69</v>
      </c>
      <c r="L556" s="3">
        <v>2018</v>
      </c>
      <c r="M556" s="5"/>
      <c r="N556" s="64">
        <f>VLOOKUP(H556,'KODE BARANG 001'!$D$3:$L$115,8,0)</f>
        <v>2300000</v>
      </c>
      <c r="O556" s="3" t="s">
        <v>214</v>
      </c>
      <c r="P556" s="14" t="str">
        <f t="shared" si="8"/>
        <v>LM19/GA /PL/BTI /2018-027</v>
      </c>
      <c r="Q556" s="3"/>
    </row>
    <row r="557" spans="2:17" x14ac:dyDescent="0.25">
      <c r="B557" s="14" t="s">
        <v>1148</v>
      </c>
      <c r="C557" s="4" t="str">
        <f>VLOOKUP(H557,'KODE BARANG 001'!$D$4:$H$111,5,FALSE)</f>
        <v xml:space="preserve">PERALATAN </v>
      </c>
      <c r="D557" s="3" t="str">
        <f>VLOOKUP(C557,'KODE BARANG 001'!$H$4:$I$115,2,0)</f>
        <v>PL</v>
      </c>
      <c r="E557" s="3" t="str">
        <f>IFERROR(VLOOKUP('ALL '!H557,'KODE BARANG 001'!$D$3:$F$111,3,FALSE),"")</f>
        <v xml:space="preserve">LEMARI </v>
      </c>
      <c r="F557" s="4" t="str">
        <f>VLOOKUP(H557,'KODE BARANG 001'!$D$3:E656,2,FALSE)</f>
        <v xml:space="preserve">LEMARI LOKER HIJAU </v>
      </c>
      <c r="G557" s="4" t="str">
        <f>VLOOKUP(H557,'KODE BARANG 001'!$D$4:$G$115,4,FALSE)</f>
        <v>Locker Besi Lion L 554</v>
      </c>
      <c r="H557" s="3" t="s">
        <v>815</v>
      </c>
      <c r="I557" s="14" t="s">
        <v>72</v>
      </c>
      <c r="J557" s="20" t="s">
        <v>1006</v>
      </c>
      <c r="K557" s="3" t="s">
        <v>69</v>
      </c>
      <c r="L557" s="3">
        <v>2018</v>
      </c>
      <c r="M557" s="5"/>
      <c r="N557" s="64">
        <f>VLOOKUP(H557,'KODE BARANG 001'!$D$3:$L$115,8,0)</f>
        <v>2300000</v>
      </c>
      <c r="O557" s="3" t="s">
        <v>214</v>
      </c>
      <c r="P557" s="14" t="str">
        <f t="shared" si="8"/>
        <v>LM19/GA /PL/BTI /2018-028</v>
      </c>
      <c r="Q557" s="3"/>
    </row>
    <row r="558" spans="2:17" x14ac:dyDescent="0.25">
      <c r="B558" s="14" t="s">
        <v>1149</v>
      </c>
      <c r="C558" s="4" t="str">
        <f>VLOOKUP(H558,'KODE BARANG 001'!$D$4:$H$111,5,FALSE)</f>
        <v xml:space="preserve">PERALATAN </v>
      </c>
      <c r="D558" s="3" t="str">
        <f>VLOOKUP(C558,'KODE BARANG 001'!$H$4:$I$115,2,0)</f>
        <v>PL</v>
      </c>
      <c r="E558" s="3" t="str">
        <f>IFERROR(VLOOKUP('ALL '!H558,'KODE BARANG 001'!$D$3:$F$111,3,FALSE),"")</f>
        <v xml:space="preserve">LEMARI </v>
      </c>
      <c r="F558" s="4" t="str">
        <f>VLOOKUP(H558,'KODE BARANG 001'!$D$3:E657,2,FALSE)</f>
        <v xml:space="preserve">LEMARI LOKER HIJAU </v>
      </c>
      <c r="G558" s="4" t="str">
        <f>VLOOKUP(H558,'KODE BARANG 001'!$D$4:$G$115,4,FALSE)</f>
        <v>Locker Besi Lion L 554</v>
      </c>
      <c r="H558" s="3" t="s">
        <v>815</v>
      </c>
      <c r="I558" s="14" t="s">
        <v>73</v>
      </c>
      <c r="J558" s="20" t="s">
        <v>1006</v>
      </c>
      <c r="K558" s="3" t="s">
        <v>69</v>
      </c>
      <c r="L558" s="3">
        <v>2018</v>
      </c>
      <c r="M558" s="5"/>
      <c r="N558" s="64">
        <f>VLOOKUP(H558,'KODE BARANG 001'!$D$3:$L$115,8,0)</f>
        <v>2300000</v>
      </c>
      <c r="O558" s="3" t="s">
        <v>214</v>
      </c>
      <c r="P558" s="14" t="str">
        <f t="shared" si="8"/>
        <v>LM19/GA /PL/BTI /2018-029</v>
      </c>
      <c r="Q558" s="3"/>
    </row>
    <row r="559" spans="2:17" x14ac:dyDescent="0.25">
      <c r="B559" s="14" t="s">
        <v>1150</v>
      </c>
      <c r="C559" s="4" t="str">
        <f>VLOOKUP(H559,'KODE BARANG 001'!$D$4:$H$111,5,FALSE)</f>
        <v xml:space="preserve">PERALATAN </v>
      </c>
      <c r="D559" s="3" t="str">
        <f>VLOOKUP(C559,'KODE BARANG 001'!$H$4:$I$115,2,0)</f>
        <v>PL</v>
      </c>
      <c r="E559" s="3" t="str">
        <f>IFERROR(VLOOKUP('ALL '!H559,'KODE BARANG 001'!$D$3:$F$111,3,FALSE),"")</f>
        <v xml:space="preserve">LEMARI </v>
      </c>
      <c r="F559" s="4" t="str">
        <f>VLOOKUP(H559,'KODE BARANG 001'!$D$3:E658,2,FALSE)</f>
        <v xml:space="preserve">LEMARI LOKER HIJAU </v>
      </c>
      <c r="G559" s="4" t="str">
        <f>VLOOKUP(H559,'KODE BARANG 001'!$D$4:$G$115,4,FALSE)</f>
        <v>Locker Besi Lion L 554</v>
      </c>
      <c r="H559" s="3" t="s">
        <v>815</v>
      </c>
      <c r="I559" s="14" t="s">
        <v>74</v>
      </c>
      <c r="J559" s="20" t="s">
        <v>1006</v>
      </c>
      <c r="K559" s="3" t="s">
        <v>69</v>
      </c>
      <c r="L559" s="3">
        <v>2018</v>
      </c>
      <c r="M559" s="5"/>
      <c r="N559" s="64">
        <f>VLOOKUP(H559,'KODE BARANG 001'!$D$3:$L$115,8,0)</f>
        <v>2300000</v>
      </c>
      <c r="O559" s="3" t="s">
        <v>214</v>
      </c>
      <c r="P559" s="14" t="str">
        <f t="shared" si="8"/>
        <v>LM19/GA /PL/BTI /2018-030</v>
      </c>
      <c r="Q559" s="3"/>
    </row>
    <row r="560" spans="2:17" x14ac:dyDescent="0.25">
      <c r="B560" s="14" t="s">
        <v>1151</v>
      </c>
      <c r="C560" s="4" t="str">
        <f>VLOOKUP(H560,'KODE BARANG 001'!$D$4:$H$111,5,FALSE)</f>
        <v xml:space="preserve">PERALATAN </v>
      </c>
      <c r="D560" s="3" t="str">
        <f>VLOOKUP(C560,'KODE BARANG 001'!$H$4:$I$115,2,0)</f>
        <v>PL</v>
      </c>
      <c r="E560" s="3" t="str">
        <f>IFERROR(VLOOKUP('ALL '!H560,'KODE BARANG 001'!$D$3:$F$111,3,FALSE),"")</f>
        <v xml:space="preserve">LEMARI </v>
      </c>
      <c r="F560" s="4" t="str">
        <f>VLOOKUP(H560,'KODE BARANG 001'!$D$3:E659,2,FALSE)</f>
        <v xml:space="preserve">LEMARI LOKER HIJAU </v>
      </c>
      <c r="G560" s="4" t="str">
        <f>VLOOKUP(H560,'KODE BARANG 001'!$D$4:$G$115,4,FALSE)</f>
        <v>Locker Besi Lion L 554</v>
      </c>
      <c r="H560" s="3" t="s">
        <v>815</v>
      </c>
      <c r="I560" s="14" t="s">
        <v>75</v>
      </c>
      <c r="J560" s="20" t="s">
        <v>1006</v>
      </c>
      <c r="K560" s="3" t="s">
        <v>69</v>
      </c>
      <c r="L560" s="3">
        <v>2018</v>
      </c>
      <c r="M560" s="5"/>
      <c r="N560" s="64">
        <f>VLOOKUP(H560,'KODE BARANG 001'!$D$3:$L$115,8,0)</f>
        <v>2300000</v>
      </c>
      <c r="O560" s="3" t="s">
        <v>214</v>
      </c>
      <c r="P560" s="14" t="str">
        <f t="shared" si="8"/>
        <v>LM19/GA /PL/BTI /2018-031</v>
      </c>
      <c r="Q560" s="3"/>
    </row>
    <row r="561" spans="2:17" x14ac:dyDescent="0.25">
      <c r="B561" s="14" t="s">
        <v>1152</v>
      </c>
      <c r="C561" s="4" t="str">
        <f>VLOOKUP(H561,'KODE BARANG 001'!$D$4:$H$111,5,FALSE)</f>
        <v xml:space="preserve">PERALATAN </v>
      </c>
      <c r="D561" s="3" t="str">
        <f>VLOOKUP(C561,'KODE BARANG 001'!$H$4:$I$115,2,0)</f>
        <v>PL</v>
      </c>
      <c r="E561" s="3" t="str">
        <f>IFERROR(VLOOKUP('ALL '!H561,'KODE BARANG 001'!$D$3:$F$111,3,FALSE),"")</f>
        <v xml:space="preserve">LEMARI </v>
      </c>
      <c r="F561" s="4" t="str">
        <f>VLOOKUP(H561,'KODE BARANG 001'!$D$3:E660,2,FALSE)</f>
        <v xml:space="preserve">LEMARI LOKER HIJAU </v>
      </c>
      <c r="G561" s="4" t="str">
        <f>VLOOKUP(H561,'KODE BARANG 001'!$D$4:$G$115,4,FALSE)</f>
        <v>Locker Besi Lion L 554</v>
      </c>
      <c r="H561" s="3" t="s">
        <v>815</v>
      </c>
      <c r="I561" s="14" t="s">
        <v>76</v>
      </c>
      <c r="J561" s="20" t="s">
        <v>1006</v>
      </c>
      <c r="K561" s="3" t="s">
        <v>69</v>
      </c>
      <c r="L561" s="3">
        <v>2018</v>
      </c>
      <c r="M561" s="5"/>
      <c r="N561" s="64">
        <f>VLOOKUP(H561,'KODE BARANG 001'!$D$3:$L$115,8,0)</f>
        <v>2300000</v>
      </c>
      <c r="O561" s="3" t="s">
        <v>214</v>
      </c>
      <c r="P561" s="14" t="str">
        <f t="shared" si="8"/>
        <v>LM19/GA /PL/BTI /2018-032</v>
      </c>
      <c r="Q561" s="3"/>
    </row>
    <row r="562" spans="2:17" x14ac:dyDescent="0.25">
      <c r="B562" s="14" t="s">
        <v>1153</v>
      </c>
      <c r="C562" s="4" t="str">
        <f>VLOOKUP(H562,'KODE BARANG 001'!$D$4:$H$111,5,FALSE)</f>
        <v xml:space="preserve">PERALATAN </v>
      </c>
      <c r="D562" s="3" t="str">
        <f>VLOOKUP(C562,'KODE BARANG 001'!$H$4:$I$115,2,0)</f>
        <v>PL</v>
      </c>
      <c r="E562" s="3" t="str">
        <f>IFERROR(VLOOKUP('ALL '!H562,'KODE BARANG 001'!$D$3:$F$111,3,FALSE),"")</f>
        <v xml:space="preserve">LEMARI </v>
      </c>
      <c r="F562" s="4" t="str">
        <f>VLOOKUP(H562,'KODE BARANG 001'!$D$3:E661,2,FALSE)</f>
        <v xml:space="preserve">LEMARI LOKER HIJAU </v>
      </c>
      <c r="G562" s="4" t="str">
        <f>VLOOKUP(H562,'KODE BARANG 001'!$D$4:$G$115,4,FALSE)</f>
        <v>Locker Besi Lion L 554</v>
      </c>
      <c r="H562" s="3" t="s">
        <v>815</v>
      </c>
      <c r="I562" s="14" t="s">
        <v>77</v>
      </c>
      <c r="J562" s="20" t="s">
        <v>1006</v>
      </c>
      <c r="K562" s="3" t="s">
        <v>69</v>
      </c>
      <c r="L562" s="3">
        <v>2018</v>
      </c>
      <c r="M562" s="5"/>
      <c r="N562" s="64">
        <f>VLOOKUP(H562,'KODE BARANG 001'!$D$3:$L$115,8,0)</f>
        <v>2300000</v>
      </c>
      <c r="O562" s="3" t="s">
        <v>214</v>
      </c>
      <c r="P562" s="14" t="str">
        <f t="shared" si="8"/>
        <v>LM19/GA /PL/BTI /2018-033</v>
      </c>
      <c r="Q562" s="3"/>
    </row>
    <row r="563" spans="2:17" x14ac:dyDescent="0.25">
      <c r="B563" s="14" t="s">
        <v>1154</v>
      </c>
      <c r="C563" s="4" t="str">
        <f>VLOOKUP(H563,'KODE BARANG 001'!$D$4:$H$111,5,FALSE)</f>
        <v xml:space="preserve">PERALATAN </v>
      </c>
      <c r="D563" s="3" t="str">
        <f>VLOOKUP(C563,'KODE BARANG 001'!$H$4:$I$115,2,0)</f>
        <v>PL</v>
      </c>
      <c r="E563" s="3" t="str">
        <f>IFERROR(VLOOKUP('ALL '!H563,'KODE BARANG 001'!$D$3:$F$111,3,FALSE),"")</f>
        <v xml:space="preserve">LEMARI </v>
      </c>
      <c r="F563" s="4" t="str">
        <f>VLOOKUP(H563,'KODE BARANG 001'!$D$3:E662,2,FALSE)</f>
        <v xml:space="preserve">LEMARI LOKER HIJAU </v>
      </c>
      <c r="G563" s="4" t="str">
        <f>VLOOKUP(H563,'KODE BARANG 001'!$D$4:$G$115,4,FALSE)</f>
        <v>Locker Besi Lion L 554</v>
      </c>
      <c r="H563" s="3" t="s">
        <v>815</v>
      </c>
      <c r="I563" s="14" t="s">
        <v>78</v>
      </c>
      <c r="J563" s="20" t="s">
        <v>1006</v>
      </c>
      <c r="K563" s="3" t="s">
        <v>69</v>
      </c>
      <c r="L563" s="3">
        <v>2018</v>
      </c>
      <c r="M563" s="5"/>
      <c r="N563" s="64">
        <f>VLOOKUP(H563,'KODE BARANG 001'!$D$3:$L$115,8,0)</f>
        <v>2300000</v>
      </c>
      <c r="O563" s="3" t="s">
        <v>214</v>
      </c>
      <c r="P563" s="14" t="str">
        <f t="shared" si="8"/>
        <v>LM19/GA /PL/BTI /2018-034</v>
      </c>
      <c r="Q563" s="3"/>
    </row>
    <row r="564" spans="2:17" x14ac:dyDescent="0.25">
      <c r="B564" s="14" t="s">
        <v>1155</v>
      </c>
      <c r="C564" s="4" t="str">
        <f>VLOOKUP(H564,'KODE BARANG 001'!$D$4:$H$111,5,FALSE)</f>
        <v xml:space="preserve">PERALATAN </v>
      </c>
      <c r="D564" s="3" t="str">
        <f>VLOOKUP(C564,'KODE BARANG 001'!$H$4:$I$115,2,0)</f>
        <v>PL</v>
      </c>
      <c r="E564" s="3" t="str">
        <f>IFERROR(VLOOKUP('ALL '!H564,'KODE BARANG 001'!$D$3:$F$111,3,FALSE),"")</f>
        <v xml:space="preserve">LEMARI </v>
      </c>
      <c r="F564" s="4" t="str">
        <f>VLOOKUP(H564,'KODE BARANG 001'!$D$3:E663,2,FALSE)</f>
        <v xml:space="preserve">LEMARI LOKER HIJAU </v>
      </c>
      <c r="G564" s="4" t="str">
        <f>VLOOKUP(H564,'KODE BARANG 001'!$D$4:$G$115,4,FALSE)</f>
        <v>Locker Besi Lion L 554</v>
      </c>
      <c r="H564" s="3" t="s">
        <v>815</v>
      </c>
      <c r="I564" s="14" t="s">
        <v>79</v>
      </c>
      <c r="J564" s="20" t="s">
        <v>1006</v>
      </c>
      <c r="K564" s="3" t="s">
        <v>69</v>
      </c>
      <c r="L564" s="3">
        <v>2018</v>
      </c>
      <c r="M564" s="5"/>
      <c r="N564" s="64">
        <f>VLOOKUP(H564,'KODE BARANG 001'!$D$3:$L$115,8,0)</f>
        <v>2300000</v>
      </c>
      <c r="O564" s="3" t="s">
        <v>214</v>
      </c>
      <c r="P564" s="14" t="str">
        <f t="shared" si="8"/>
        <v>LM19/GA /PL/BTI /2018-035</v>
      </c>
      <c r="Q564" s="3"/>
    </row>
    <row r="565" spans="2:17" x14ac:dyDescent="0.25">
      <c r="B565" s="14" t="s">
        <v>1156</v>
      </c>
      <c r="C565" s="4" t="str">
        <f>VLOOKUP(H565,'KODE BARANG 001'!$D$4:$H$111,5,FALSE)</f>
        <v xml:space="preserve">PERALATAN </v>
      </c>
      <c r="D565" s="3" t="str">
        <f>VLOOKUP(C565,'KODE BARANG 001'!$H$4:$I$115,2,0)</f>
        <v>PL</v>
      </c>
      <c r="E565" s="3" t="str">
        <f>IFERROR(VLOOKUP('ALL '!H565,'KODE BARANG 001'!$D$3:$F$111,3,FALSE),"")</f>
        <v xml:space="preserve">LEMARI </v>
      </c>
      <c r="F565" s="4" t="str">
        <f>VLOOKUP(H565,'KODE BARANG 001'!$D$3:E664,2,FALSE)</f>
        <v xml:space="preserve">LEMARI LOKER HIJAU </v>
      </c>
      <c r="G565" s="4" t="str">
        <f>VLOOKUP(H565,'KODE BARANG 001'!$D$4:$G$115,4,FALSE)</f>
        <v>Locker Besi Lion L 554</v>
      </c>
      <c r="H565" s="3" t="s">
        <v>815</v>
      </c>
      <c r="I565" s="14" t="s">
        <v>80</v>
      </c>
      <c r="J565" s="20" t="s">
        <v>1006</v>
      </c>
      <c r="K565" s="3" t="s">
        <v>69</v>
      </c>
      <c r="L565" s="3">
        <v>2018</v>
      </c>
      <c r="M565" s="5"/>
      <c r="N565" s="64">
        <f>VLOOKUP(H565,'KODE BARANG 001'!$D$3:$L$115,8,0)</f>
        <v>2300000</v>
      </c>
      <c r="O565" s="3" t="s">
        <v>214</v>
      </c>
      <c r="P565" s="14" t="str">
        <f t="shared" si="8"/>
        <v>LM19/GA /PL/BTI /2018-036</v>
      </c>
      <c r="Q565" s="3"/>
    </row>
    <row r="566" spans="2:17" x14ac:dyDescent="0.25">
      <c r="B566" s="14" t="s">
        <v>1157</v>
      </c>
      <c r="C566" s="4" t="str">
        <f>VLOOKUP(H566,'KODE BARANG 001'!$D$4:$H$111,5,FALSE)</f>
        <v xml:space="preserve">PERALATAN </v>
      </c>
      <c r="D566" s="3" t="str">
        <f>VLOOKUP(C566,'KODE BARANG 001'!$H$4:$I$115,2,0)</f>
        <v>PL</v>
      </c>
      <c r="E566" s="3" t="str">
        <f>IFERROR(VLOOKUP('ALL '!H566,'KODE BARANG 001'!$D$3:$F$111,3,FALSE),"")</f>
        <v xml:space="preserve">LEMARI </v>
      </c>
      <c r="F566" s="4" t="str">
        <f>VLOOKUP(H566,'KODE BARANG 001'!$D$3:E665,2,FALSE)</f>
        <v xml:space="preserve">LEMARI LOKER HIJAU </v>
      </c>
      <c r="G566" s="4" t="str">
        <f>VLOOKUP(H566,'KODE BARANG 001'!$D$4:$G$115,4,FALSE)</f>
        <v>Locker Besi Lion L 554</v>
      </c>
      <c r="H566" s="3" t="s">
        <v>815</v>
      </c>
      <c r="I566" s="14" t="s">
        <v>81</v>
      </c>
      <c r="J566" s="20" t="s">
        <v>1006</v>
      </c>
      <c r="K566" s="3" t="s">
        <v>69</v>
      </c>
      <c r="L566" s="3">
        <v>2018</v>
      </c>
      <c r="M566" s="5"/>
      <c r="N566" s="64">
        <f>VLOOKUP(H566,'KODE BARANG 001'!$D$3:$L$115,8,0)</f>
        <v>2300000</v>
      </c>
      <c r="O566" s="3" t="s">
        <v>214</v>
      </c>
      <c r="P566" s="14" t="str">
        <f t="shared" si="8"/>
        <v>LM19/GA /PL/BTI /2018-037</v>
      </c>
      <c r="Q566" s="3"/>
    </row>
    <row r="567" spans="2:17" x14ac:dyDescent="0.25">
      <c r="B567" s="14" t="s">
        <v>1158</v>
      </c>
      <c r="C567" s="4" t="str">
        <f>VLOOKUP(H567,'KODE BARANG 001'!$D$4:$H$111,5,FALSE)</f>
        <v xml:space="preserve">PERALATAN </v>
      </c>
      <c r="D567" s="3" t="str">
        <f>VLOOKUP(C567,'KODE BARANG 001'!$H$4:$I$115,2,0)</f>
        <v>PL</v>
      </c>
      <c r="E567" s="3" t="str">
        <f>IFERROR(VLOOKUP('ALL '!H567,'KODE BARANG 001'!$D$3:$F$111,3,FALSE),"")</f>
        <v xml:space="preserve">LEMARI </v>
      </c>
      <c r="F567" s="4" t="str">
        <f>VLOOKUP(H567,'KODE BARANG 001'!$D$3:E666,2,FALSE)</f>
        <v xml:space="preserve">LEMARI LOKER HIJAU </v>
      </c>
      <c r="G567" s="4" t="str">
        <f>VLOOKUP(H567,'KODE BARANG 001'!$D$4:$G$115,4,FALSE)</f>
        <v>Locker Besi Lion L 554</v>
      </c>
      <c r="H567" s="3" t="s">
        <v>815</v>
      </c>
      <c r="I567" s="14" t="s">
        <v>82</v>
      </c>
      <c r="J567" s="20" t="s">
        <v>1006</v>
      </c>
      <c r="K567" s="3" t="s">
        <v>69</v>
      </c>
      <c r="L567" s="3">
        <v>2018</v>
      </c>
      <c r="M567" s="5"/>
      <c r="N567" s="64">
        <f>VLOOKUP(H567,'KODE BARANG 001'!$D$3:$L$115,8,0)</f>
        <v>2300000</v>
      </c>
      <c r="O567" s="3" t="s">
        <v>214</v>
      </c>
      <c r="P567" s="14" t="str">
        <f t="shared" si="8"/>
        <v>LM19/GA /PL/BTI /2018-038</v>
      </c>
      <c r="Q567" s="3"/>
    </row>
    <row r="568" spans="2:17" x14ac:dyDescent="0.25">
      <c r="B568" s="14" t="s">
        <v>1159</v>
      </c>
      <c r="C568" s="4" t="str">
        <f>VLOOKUP(H568,'KODE BARANG 001'!$D$4:$H$111,5,FALSE)</f>
        <v xml:space="preserve">PERALATAN </v>
      </c>
      <c r="D568" s="3" t="str">
        <f>VLOOKUP(C568,'KODE BARANG 001'!$H$4:$I$115,2,0)</f>
        <v>PL</v>
      </c>
      <c r="E568" s="3" t="str">
        <f>IFERROR(VLOOKUP('ALL '!H568,'KODE BARANG 001'!$D$3:$F$111,3,FALSE),"")</f>
        <v xml:space="preserve">LEMARI </v>
      </c>
      <c r="F568" s="4" t="str">
        <f>VLOOKUP(H568,'KODE BARANG 001'!$D$3:E667,2,FALSE)</f>
        <v xml:space="preserve">LEMARI LOKER HIJAU </v>
      </c>
      <c r="G568" s="4" t="str">
        <f>VLOOKUP(H568,'KODE BARANG 001'!$D$4:$G$115,4,FALSE)</f>
        <v>Locker Besi Lion L 554</v>
      </c>
      <c r="H568" s="3" t="s">
        <v>815</v>
      </c>
      <c r="I568" s="14" t="s">
        <v>83</v>
      </c>
      <c r="J568" s="20" t="s">
        <v>1006</v>
      </c>
      <c r="K568" s="3" t="s">
        <v>69</v>
      </c>
      <c r="L568" s="3">
        <v>2018</v>
      </c>
      <c r="M568" s="5"/>
      <c r="N568" s="64">
        <f>VLOOKUP(H568,'KODE BARANG 001'!$D$3:$L$115,8,0)</f>
        <v>2300000</v>
      </c>
      <c r="O568" s="3" t="s">
        <v>214</v>
      </c>
      <c r="P568" s="14" t="str">
        <f t="shared" si="8"/>
        <v>LM19/GA /PL/BTI /2018-039</v>
      </c>
      <c r="Q568" s="3"/>
    </row>
    <row r="569" spans="2:17" x14ac:dyDescent="0.25">
      <c r="B569" s="14" t="s">
        <v>1160</v>
      </c>
      <c r="C569" s="4" t="str">
        <f>VLOOKUP(H569,'KODE BARANG 001'!$D$4:$H$111,5,FALSE)</f>
        <v xml:space="preserve">PERALATAN </v>
      </c>
      <c r="D569" s="3" t="str">
        <f>VLOOKUP(C569,'KODE BARANG 001'!$H$4:$I$115,2,0)</f>
        <v>PL</v>
      </c>
      <c r="E569" s="3" t="str">
        <f>IFERROR(VLOOKUP('ALL '!H569,'KODE BARANG 001'!$D$3:$F$111,3,FALSE),"")</f>
        <v xml:space="preserve">LEMARI </v>
      </c>
      <c r="F569" s="4" t="str">
        <f>VLOOKUP(H569,'KODE BARANG 001'!$D$3:E668,2,FALSE)</f>
        <v xml:space="preserve">LEMARI LOKER HIJAU </v>
      </c>
      <c r="G569" s="4" t="str">
        <f>VLOOKUP(H569,'KODE BARANG 001'!$D$4:$G$115,4,FALSE)</f>
        <v>Locker Besi Lion L 554</v>
      </c>
      <c r="H569" s="3" t="s">
        <v>815</v>
      </c>
      <c r="I569" s="14" t="s">
        <v>84</v>
      </c>
      <c r="J569" s="20" t="s">
        <v>1006</v>
      </c>
      <c r="K569" s="3" t="s">
        <v>69</v>
      </c>
      <c r="L569" s="3">
        <v>2018</v>
      </c>
      <c r="M569" s="5"/>
      <c r="N569" s="64">
        <f>VLOOKUP(H569,'KODE BARANG 001'!$D$3:$L$115,8,0)</f>
        <v>2300000</v>
      </c>
      <c r="O569" s="3" t="s">
        <v>214</v>
      </c>
      <c r="P569" s="14" t="str">
        <f t="shared" si="8"/>
        <v>LM19/GA /PL/BTI /2018-040</v>
      </c>
      <c r="Q569" s="3"/>
    </row>
    <row r="570" spans="2:17" x14ac:dyDescent="0.25">
      <c r="B570" s="14" t="s">
        <v>1161</v>
      </c>
      <c r="C570" s="4" t="str">
        <f>VLOOKUP(H570,'KODE BARANG 001'!$D$4:$H$111,5,FALSE)</f>
        <v xml:space="preserve">PERALATAN </v>
      </c>
      <c r="D570" s="3" t="str">
        <f>VLOOKUP(C570,'KODE BARANG 001'!$H$4:$I$115,2,0)</f>
        <v>PL</v>
      </c>
      <c r="E570" s="3" t="str">
        <f>IFERROR(VLOOKUP('ALL '!H570,'KODE BARANG 001'!$D$3:$F$111,3,FALSE),"")</f>
        <v xml:space="preserve">LEMARI </v>
      </c>
      <c r="F570" s="4" t="str">
        <f>VLOOKUP(H570,'KODE BARANG 001'!$D$3:E669,2,FALSE)</f>
        <v xml:space="preserve">LEMARI LOKER HIJAU </v>
      </c>
      <c r="G570" s="4" t="str">
        <f>VLOOKUP(H570,'KODE BARANG 001'!$D$4:$G$115,4,FALSE)</f>
        <v>Locker Besi Lion L 554</v>
      </c>
      <c r="H570" s="3" t="s">
        <v>815</v>
      </c>
      <c r="I570" s="14" t="s">
        <v>85</v>
      </c>
      <c r="J570" s="20" t="s">
        <v>1006</v>
      </c>
      <c r="K570" s="3" t="s">
        <v>69</v>
      </c>
      <c r="L570" s="3">
        <v>2018</v>
      </c>
      <c r="M570" s="5"/>
      <c r="N570" s="64">
        <f>VLOOKUP(H570,'KODE BARANG 001'!$D$3:$L$115,8,0)</f>
        <v>2300000</v>
      </c>
      <c r="O570" s="3" t="s">
        <v>214</v>
      </c>
      <c r="P570" s="14" t="str">
        <f t="shared" si="8"/>
        <v>LM19/GA /PL/BTI /2018-041</v>
      </c>
      <c r="Q570" s="3"/>
    </row>
    <row r="571" spans="2:17" x14ac:dyDescent="0.25">
      <c r="B571" s="14" t="s">
        <v>1162</v>
      </c>
      <c r="C571" s="4" t="str">
        <f>VLOOKUP(H571,'KODE BARANG 001'!$D$4:$H$111,5,FALSE)</f>
        <v xml:space="preserve">PERALATAN </v>
      </c>
      <c r="D571" s="3" t="str">
        <f>VLOOKUP(C571,'KODE BARANG 001'!$H$4:$I$115,2,0)</f>
        <v>PL</v>
      </c>
      <c r="E571" s="3" t="str">
        <f>IFERROR(VLOOKUP('ALL '!H571,'KODE BARANG 001'!$D$3:$F$111,3,FALSE),"")</f>
        <v xml:space="preserve">LEMARI </v>
      </c>
      <c r="F571" s="4" t="str">
        <f>VLOOKUP(H571,'KODE BARANG 001'!$D$3:E670,2,FALSE)</f>
        <v xml:space="preserve">LEMARI LOKER HIJAU </v>
      </c>
      <c r="G571" s="4" t="str">
        <f>VLOOKUP(H571,'KODE BARANG 001'!$D$4:$G$115,4,FALSE)</f>
        <v>Locker Besi Lion L 554</v>
      </c>
      <c r="H571" s="3" t="s">
        <v>815</v>
      </c>
      <c r="I571" s="14" t="s">
        <v>86</v>
      </c>
      <c r="J571" s="20" t="s">
        <v>1006</v>
      </c>
      <c r="K571" s="3" t="s">
        <v>69</v>
      </c>
      <c r="L571" s="3">
        <v>2018</v>
      </c>
      <c r="M571" s="5"/>
      <c r="N571" s="64">
        <f>VLOOKUP(H571,'KODE BARANG 001'!$D$3:$L$115,8,0)</f>
        <v>2300000</v>
      </c>
      <c r="O571" s="3" t="s">
        <v>214</v>
      </c>
      <c r="P571" s="14" t="str">
        <f t="shared" si="8"/>
        <v>LM19/GA /PL/BTI /2018-042</v>
      </c>
      <c r="Q571" s="3"/>
    </row>
    <row r="572" spans="2:17" x14ac:dyDescent="0.25">
      <c r="B572" s="14" t="s">
        <v>1163</v>
      </c>
      <c r="C572" s="4" t="str">
        <f>VLOOKUP(H572,'KODE BARANG 001'!$D$4:$H$111,5,FALSE)</f>
        <v xml:space="preserve">PERALATAN </v>
      </c>
      <c r="D572" s="3" t="str">
        <f>VLOOKUP(C572,'KODE BARANG 001'!$H$4:$I$115,2,0)</f>
        <v>PL</v>
      </c>
      <c r="E572" s="3" t="str">
        <f>IFERROR(VLOOKUP('ALL '!H572,'KODE BARANG 001'!$D$3:$F$111,3,FALSE),"")</f>
        <v xml:space="preserve">LEMARI </v>
      </c>
      <c r="F572" s="4" t="str">
        <f>VLOOKUP(H572,'KODE BARANG 001'!$D$3:E671,2,FALSE)</f>
        <v xml:space="preserve">LEMARI LOKER HIJAU </v>
      </c>
      <c r="G572" s="4" t="str">
        <f>VLOOKUP(H572,'KODE BARANG 001'!$D$4:$G$115,4,FALSE)</f>
        <v>Locker Besi Lion L 554</v>
      </c>
      <c r="H572" s="3" t="s">
        <v>815</v>
      </c>
      <c r="I572" s="14" t="s">
        <v>87</v>
      </c>
      <c r="J572" s="20" t="s">
        <v>1006</v>
      </c>
      <c r="K572" s="3" t="s">
        <v>69</v>
      </c>
      <c r="L572" s="3">
        <v>2018</v>
      </c>
      <c r="M572" s="5"/>
      <c r="N572" s="64">
        <f>VLOOKUP(H572,'KODE BARANG 001'!$D$3:$L$115,8,0)</f>
        <v>2300000</v>
      </c>
      <c r="O572" s="3" t="s">
        <v>214</v>
      </c>
      <c r="P572" s="14" t="str">
        <f t="shared" si="8"/>
        <v>LM19/GA /PL/BTI /2018-043</v>
      </c>
      <c r="Q572" s="3"/>
    </row>
    <row r="573" spans="2:17" x14ac:dyDescent="0.25">
      <c r="B573" s="14" t="s">
        <v>1164</v>
      </c>
      <c r="C573" s="4" t="str">
        <f>VLOOKUP(H573,'KODE BARANG 001'!$D$4:$H$111,5,FALSE)</f>
        <v xml:space="preserve">PERALATAN </v>
      </c>
      <c r="D573" s="3" t="str">
        <f>VLOOKUP(C573,'KODE BARANG 001'!$H$4:$I$115,2,0)</f>
        <v>PL</v>
      </c>
      <c r="E573" s="3" t="str">
        <f>IFERROR(VLOOKUP('ALL '!H573,'KODE BARANG 001'!$D$3:$F$111,3,FALSE),"")</f>
        <v xml:space="preserve">LEMARI </v>
      </c>
      <c r="F573" s="4" t="str">
        <f>VLOOKUP(H573,'KODE BARANG 001'!$D$3:E672,2,FALSE)</f>
        <v xml:space="preserve">LEMARI LOKER HIJAU </v>
      </c>
      <c r="G573" s="4" t="str">
        <f>VLOOKUP(H573,'KODE BARANG 001'!$D$4:$G$115,4,FALSE)</f>
        <v>Locker Besi Lion L 554</v>
      </c>
      <c r="H573" s="3" t="s">
        <v>815</v>
      </c>
      <c r="I573" s="14" t="s">
        <v>88</v>
      </c>
      <c r="J573" s="20" t="s">
        <v>1006</v>
      </c>
      <c r="K573" s="3" t="s">
        <v>69</v>
      </c>
      <c r="L573" s="3">
        <v>2018</v>
      </c>
      <c r="M573" s="5"/>
      <c r="N573" s="64">
        <f>VLOOKUP(H573,'KODE BARANG 001'!$D$3:$L$115,8,0)</f>
        <v>2300000</v>
      </c>
      <c r="O573" s="3" t="s">
        <v>214</v>
      </c>
      <c r="P573" s="14" t="str">
        <f t="shared" si="8"/>
        <v>LM19/GA /PL/BTI /2018-044</v>
      </c>
      <c r="Q573" s="3"/>
    </row>
    <row r="574" spans="2:17" x14ac:dyDescent="0.25">
      <c r="B574" s="14" t="s">
        <v>1165</v>
      </c>
      <c r="C574" s="4" t="str">
        <f>VLOOKUP(H574,'KODE BARANG 001'!$D$4:$H$111,5,FALSE)</f>
        <v xml:space="preserve">PERALATAN </v>
      </c>
      <c r="D574" s="3" t="str">
        <f>VLOOKUP(C574,'KODE BARANG 001'!$H$4:$I$115,2,0)</f>
        <v>PL</v>
      </c>
      <c r="E574" s="3" t="str">
        <f>IFERROR(VLOOKUP('ALL '!H574,'KODE BARANG 001'!$D$3:$F$111,3,FALSE),"")</f>
        <v xml:space="preserve">LEMARI </v>
      </c>
      <c r="F574" s="4" t="str">
        <f>VLOOKUP(H574,'KODE BARANG 001'!$D$3:E673,2,FALSE)</f>
        <v xml:space="preserve">LEMARI LOKER HIJAU </v>
      </c>
      <c r="G574" s="4" t="str">
        <f>VLOOKUP(H574,'KODE BARANG 001'!$D$4:$G$115,4,FALSE)</f>
        <v>Locker Besi Lion L 554</v>
      </c>
      <c r="H574" s="3" t="s">
        <v>815</v>
      </c>
      <c r="I574" s="14" t="s">
        <v>89</v>
      </c>
      <c r="J574" s="20" t="s">
        <v>1006</v>
      </c>
      <c r="K574" s="3" t="s">
        <v>69</v>
      </c>
      <c r="L574" s="3">
        <v>2018</v>
      </c>
      <c r="M574" s="5"/>
      <c r="N574" s="64">
        <f>VLOOKUP(H574,'KODE BARANG 001'!$D$3:$L$115,8,0)</f>
        <v>2300000</v>
      </c>
      <c r="O574" s="3" t="s">
        <v>214</v>
      </c>
      <c r="P574" s="14" t="str">
        <f t="shared" si="8"/>
        <v>LM19/GA /PL/BTI /2018-045</v>
      </c>
      <c r="Q574" s="3"/>
    </row>
    <row r="575" spans="2:17" x14ac:dyDescent="0.25">
      <c r="B575" s="14" t="s">
        <v>1166</v>
      </c>
      <c r="C575" s="4" t="str">
        <f>VLOOKUP(H575,'KODE BARANG 001'!$D$4:$H$111,5,FALSE)</f>
        <v xml:space="preserve">PERALATAN </v>
      </c>
      <c r="D575" s="3" t="str">
        <f>VLOOKUP(C575,'KODE BARANG 001'!$H$4:$I$115,2,0)</f>
        <v>PL</v>
      </c>
      <c r="E575" s="3" t="str">
        <f>IFERROR(VLOOKUP('ALL '!H575,'KODE BARANG 001'!$D$3:$F$111,3,FALSE),"")</f>
        <v xml:space="preserve">LEMARI </v>
      </c>
      <c r="F575" s="4" t="str">
        <f>VLOOKUP(H575,'KODE BARANG 001'!$D$3:E674,2,FALSE)</f>
        <v xml:space="preserve">LEMARI LOKER HIJAU </v>
      </c>
      <c r="G575" s="4" t="str">
        <f>VLOOKUP(H575,'KODE BARANG 001'!$D$4:$G$115,4,FALSE)</f>
        <v>Locker Besi Lion L 554</v>
      </c>
      <c r="H575" s="3" t="s">
        <v>815</v>
      </c>
      <c r="I575" s="14" t="s">
        <v>90</v>
      </c>
      <c r="J575" s="20" t="s">
        <v>1006</v>
      </c>
      <c r="K575" s="3" t="s">
        <v>69</v>
      </c>
      <c r="L575" s="3">
        <v>2018</v>
      </c>
      <c r="M575" s="5"/>
      <c r="N575" s="64">
        <f>VLOOKUP(H575,'KODE BARANG 001'!$D$3:$L$115,8,0)</f>
        <v>2300000</v>
      </c>
      <c r="O575" s="3" t="s">
        <v>214</v>
      </c>
      <c r="P575" s="14" t="str">
        <f t="shared" si="8"/>
        <v>LM19/GA /PL/BTI /2018-046</v>
      </c>
      <c r="Q575" s="3"/>
    </row>
    <row r="576" spans="2:17" x14ac:dyDescent="0.25">
      <c r="B576" s="14" t="s">
        <v>1167</v>
      </c>
      <c r="C576" s="4" t="str">
        <f>VLOOKUP(H576,'KODE BARANG 001'!$D$4:$H$111,5,FALSE)</f>
        <v xml:space="preserve">PERALATAN </v>
      </c>
      <c r="D576" s="3" t="str">
        <f>VLOOKUP(C576,'KODE BARANG 001'!$H$4:$I$115,2,0)</f>
        <v>PL</v>
      </c>
      <c r="E576" s="3" t="str">
        <f>IFERROR(VLOOKUP('ALL '!H576,'KODE BARANG 001'!$D$3:$F$111,3,FALSE),"")</f>
        <v xml:space="preserve">LEMARI </v>
      </c>
      <c r="F576" s="4" t="str">
        <f>VLOOKUP(H576,'KODE BARANG 001'!$D$3:E675,2,FALSE)</f>
        <v xml:space="preserve">LEMARI LOKER HIJAU </v>
      </c>
      <c r="G576" s="4" t="str">
        <f>VLOOKUP(H576,'KODE BARANG 001'!$D$4:$G$115,4,FALSE)</f>
        <v>Locker Besi Lion L 554</v>
      </c>
      <c r="H576" s="3" t="s">
        <v>815</v>
      </c>
      <c r="I576" s="14" t="s">
        <v>91</v>
      </c>
      <c r="J576" s="20" t="s">
        <v>1006</v>
      </c>
      <c r="K576" s="3" t="s">
        <v>69</v>
      </c>
      <c r="L576" s="3">
        <v>2018</v>
      </c>
      <c r="M576" s="5"/>
      <c r="N576" s="64">
        <f>VLOOKUP(H576,'KODE BARANG 001'!$D$3:$L$115,8,0)</f>
        <v>2300000</v>
      </c>
      <c r="O576" s="3" t="s">
        <v>214</v>
      </c>
      <c r="P576" s="14" t="str">
        <f t="shared" si="8"/>
        <v>LM19/GA /PL/BTI /2018-047</v>
      </c>
      <c r="Q576" s="3"/>
    </row>
    <row r="577" spans="2:17" x14ac:dyDescent="0.25">
      <c r="B577" s="14" t="s">
        <v>1168</v>
      </c>
      <c r="C577" s="4" t="str">
        <f>VLOOKUP(H577,'KODE BARANG 001'!$D$4:$H$111,5,FALSE)</f>
        <v xml:space="preserve">PERALATAN </v>
      </c>
      <c r="D577" s="3" t="str">
        <f>VLOOKUP(C577,'KODE BARANG 001'!$H$4:$I$115,2,0)</f>
        <v>PL</v>
      </c>
      <c r="E577" s="3" t="str">
        <f>IFERROR(VLOOKUP('ALL '!H577,'KODE BARANG 001'!$D$3:$F$111,3,FALSE),"")</f>
        <v xml:space="preserve">LEMARI </v>
      </c>
      <c r="F577" s="4" t="str">
        <f>VLOOKUP(H577,'KODE BARANG 001'!$D$3:E676,2,FALSE)</f>
        <v xml:space="preserve">LEMARI LOKER HIJAU </v>
      </c>
      <c r="G577" s="4" t="str">
        <f>VLOOKUP(H577,'KODE BARANG 001'!$D$4:$G$115,4,FALSE)</f>
        <v>Locker Besi Lion L 554</v>
      </c>
      <c r="H577" s="3" t="s">
        <v>815</v>
      </c>
      <c r="I577" s="14" t="s">
        <v>92</v>
      </c>
      <c r="J577" s="20" t="s">
        <v>1006</v>
      </c>
      <c r="K577" s="3" t="s">
        <v>69</v>
      </c>
      <c r="L577" s="3">
        <v>2018</v>
      </c>
      <c r="M577" s="5"/>
      <c r="N577" s="64">
        <f>VLOOKUP(H577,'KODE BARANG 001'!$D$3:$L$115,8,0)</f>
        <v>2300000</v>
      </c>
      <c r="O577" s="3" t="s">
        <v>214</v>
      </c>
      <c r="P577" s="14" t="str">
        <f t="shared" si="8"/>
        <v>LM19/GA /PL/BTI /2018-048</v>
      </c>
      <c r="Q577" s="3"/>
    </row>
    <row r="578" spans="2:17" x14ac:dyDescent="0.25">
      <c r="B578" s="14" t="s">
        <v>1169</v>
      </c>
      <c r="C578" s="4" t="str">
        <f>VLOOKUP(H578,'KODE BARANG 001'!$D$4:$H$111,5,FALSE)</f>
        <v xml:space="preserve">PERALATAN </v>
      </c>
      <c r="D578" s="3" t="str">
        <f>VLOOKUP(C578,'KODE BARANG 001'!$H$4:$I$115,2,0)</f>
        <v>PL</v>
      </c>
      <c r="E578" s="3" t="str">
        <f>IFERROR(VLOOKUP('ALL '!H578,'KODE BARANG 001'!$D$3:$F$111,3,FALSE),"")</f>
        <v xml:space="preserve">LEMARI </v>
      </c>
      <c r="F578" s="4" t="str">
        <f>VLOOKUP(H578,'KODE BARANG 001'!$D$3:E677,2,FALSE)</f>
        <v xml:space="preserve">LEMARI LOKER HIJAU </v>
      </c>
      <c r="G578" s="4" t="str">
        <f>VLOOKUP(H578,'KODE BARANG 001'!$D$4:$G$115,4,FALSE)</f>
        <v>Locker Besi Lion L 554</v>
      </c>
      <c r="H578" s="3" t="s">
        <v>815</v>
      </c>
      <c r="I578" s="14" t="s">
        <v>93</v>
      </c>
      <c r="J578" s="20" t="s">
        <v>1006</v>
      </c>
      <c r="K578" s="3" t="s">
        <v>69</v>
      </c>
      <c r="L578" s="3">
        <v>2018</v>
      </c>
      <c r="M578" s="5"/>
      <c r="N578" s="64">
        <f>VLOOKUP(H578,'KODE BARANG 001'!$D$3:$L$115,8,0)</f>
        <v>2300000</v>
      </c>
      <c r="O578" s="3" t="s">
        <v>214</v>
      </c>
      <c r="P578" s="14" t="str">
        <f t="shared" si="8"/>
        <v>LM19/GA /PL/BTI /2018-049</v>
      </c>
      <c r="Q578" s="3"/>
    </row>
    <row r="579" spans="2:17" x14ac:dyDescent="0.25">
      <c r="B579" s="14" t="s">
        <v>1170</v>
      </c>
      <c r="C579" s="4" t="str">
        <f>VLOOKUP(H579,'KODE BARANG 001'!$D$4:$H$111,5,FALSE)</f>
        <v xml:space="preserve">PERALATAN </v>
      </c>
      <c r="D579" s="3" t="str">
        <f>VLOOKUP(C579,'KODE BARANG 001'!$H$4:$I$115,2,0)</f>
        <v>PL</v>
      </c>
      <c r="E579" s="3" t="str">
        <f>IFERROR(VLOOKUP('ALL '!H579,'KODE BARANG 001'!$D$3:$F$111,3,FALSE),"")</f>
        <v xml:space="preserve">LEMARI </v>
      </c>
      <c r="F579" s="4" t="str">
        <f>VLOOKUP(H579,'KODE BARANG 001'!$D$3:E678,2,FALSE)</f>
        <v xml:space="preserve">LEMARI LOKER HIJAU </v>
      </c>
      <c r="G579" s="4" t="str">
        <f>VLOOKUP(H579,'KODE BARANG 001'!$D$4:$G$115,4,FALSE)</f>
        <v>Locker Besi Lion L 554</v>
      </c>
      <c r="H579" s="3" t="s">
        <v>815</v>
      </c>
      <c r="I579" s="14" t="s">
        <v>94</v>
      </c>
      <c r="J579" s="20" t="s">
        <v>1006</v>
      </c>
      <c r="K579" s="3" t="s">
        <v>69</v>
      </c>
      <c r="L579" s="3">
        <v>2018</v>
      </c>
      <c r="M579" s="5"/>
      <c r="N579" s="64">
        <f>VLOOKUP(H579,'KODE BARANG 001'!$D$3:$L$115,8,0)</f>
        <v>2300000</v>
      </c>
      <c r="O579" s="3" t="s">
        <v>214</v>
      </c>
      <c r="P579" s="14" t="str">
        <f t="shared" si="8"/>
        <v>LM19/GA /PL/BTI /2018-050</v>
      </c>
      <c r="Q579" s="3"/>
    </row>
    <row r="580" spans="2:17" x14ac:dyDescent="0.25">
      <c r="B580" s="14" t="s">
        <v>1171</v>
      </c>
      <c r="C580" s="4" t="str">
        <f>VLOOKUP(H580,'KODE BARANG 001'!$D$4:$H$111,5,FALSE)</f>
        <v xml:space="preserve">PERALATAN </v>
      </c>
      <c r="D580" s="3" t="str">
        <f>VLOOKUP(C580,'KODE BARANG 001'!$H$4:$I$115,2,0)</f>
        <v>PL</v>
      </c>
      <c r="E580" s="3" t="str">
        <f>IFERROR(VLOOKUP('ALL '!H580,'KODE BARANG 001'!$D$3:$F$111,3,FALSE),"")</f>
        <v xml:space="preserve">LEMARI </v>
      </c>
      <c r="F580" s="4" t="str">
        <f>VLOOKUP(H580,'KODE BARANG 001'!$D$3:E679,2,FALSE)</f>
        <v xml:space="preserve">LEMARI LOKER HIJAU </v>
      </c>
      <c r="G580" s="4" t="str">
        <f>VLOOKUP(H580,'KODE BARANG 001'!$D$4:$G$115,4,FALSE)</f>
        <v>Locker Besi Lion L 554</v>
      </c>
      <c r="H580" s="3" t="s">
        <v>815</v>
      </c>
      <c r="I580" s="14" t="s">
        <v>95</v>
      </c>
      <c r="J580" s="20" t="s">
        <v>1006</v>
      </c>
      <c r="K580" s="3" t="s">
        <v>69</v>
      </c>
      <c r="L580" s="3">
        <v>2018</v>
      </c>
      <c r="M580" s="5"/>
      <c r="N580" s="64">
        <f>VLOOKUP(H580,'KODE BARANG 001'!$D$3:$L$115,8,0)</f>
        <v>2300000</v>
      </c>
      <c r="O580" s="3" t="s">
        <v>214</v>
      </c>
      <c r="P580" s="14" t="str">
        <f t="shared" si="8"/>
        <v>LM19/GA /PL/BTI /2018-051</v>
      </c>
      <c r="Q580" s="3"/>
    </row>
    <row r="581" spans="2:17" x14ac:dyDescent="0.25">
      <c r="B581" s="14" t="s">
        <v>1172</v>
      </c>
      <c r="C581" s="4" t="str">
        <f>VLOOKUP(H581,'KODE BARANG 001'!$D$4:$H$111,5,FALSE)</f>
        <v xml:space="preserve">PERALATAN </v>
      </c>
      <c r="D581" s="3" t="str">
        <f>VLOOKUP(C581,'KODE BARANG 001'!$H$4:$I$115,2,0)</f>
        <v>PL</v>
      </c>
      <c r="E581" s="3" t="str">
        <f>IFERROR(VLOOKUP('ALL '!H581,'KODE BARANG 001'!$D$3:$F$111,3,FALSE),"")</f>
        <v xml:space="preserve">LEMARI </v>
      </c>
      <c r="F581" s="4" t="str">
        <f>VLOOKUP(H581,'KODE BARANG 001'!$D$3:E680,2,FALSE)</f>
        <v xml:space="preserve">LEMARI LOKER HIJAU </v>
      </c>
      <c r="G581" s="4" t="str">
        <f>VLOOKUP(H581,'KODE BARANG 001'!$D$4:$G$115,4,FALSE)</f>
        <v>Locker Besi Lion L 554</v>
      </c>
      <c r="H581" s="3" t="s">
        <v>815</v>
      </c>
      <c r="I581" s="14" t="s">
        <v>96</v>
      </c>
      <c r="J581" s="20" t="s">
        <v>1006</v>
      </c>
      <c r="K581" s="3" t="s">
        <v>69</v>
      </c>
      <c r="L581" s="3">
        <v>2018</v>
      </c>
      <c r="M581" s="5"/>
      <c r="N581" s="64">
        <f>VLOOKUP(H581,'KODE BARANG 001'!$D$3:$L$115,8,0)</f>
        <v>2300000</v>
      </c>
      <c r="O581" s="3" t="s">
        <v>214</v>
      </c>
      <c r="P581" s="14" t="str">
        <f t="shared" si="8"/>
        <v>LM19/GA /PL/BTI /2018-052</v>
      </c>
      <c r="Q581" s="3"/>
    </row>
    <row r="582" spans="2:17" x14ac:dyDescent="0.25">
      <c r="B582" s="14" t="s">
        <v>1173</v>
      </c>
      <c r="C582" s="4" t="str">
        <f>VLOOKUP(H582,'KODE BARANG 001'!$D$4:$H$111,5,FALSE)</f>
        <v xml:space="preserve">PERLENGKAPAN </v>
      </c>
      <c r="D582" s="3" t="str">
        <f>VLOOKUP(C582,'KODE BARANG 001'!$H$4:$I$115,2,0)</f>
        <v>PK</v>
      </c>
      <c r="E582" s="3" t="str">
        <f>IFERROR(VLOOKUP('ALL '!H582,'KODE BARANG 001'!$D$3:$F$111,3,FALSE),"")</f>
        <v xml:space="preserve">OTHER </v>
      </c>
      <c r="F582" s="4" t="str">
        <f>VLOOKUP(H582,'KODE BARANG 001'!$D$3:E681,2,FALSE)</f>
        <v>KIPAS ANGIN 1</v>
      </c>
      <c r="G582" s="4" t="str">
        <f>VLOOKUP(H582,'KODE BARANG 001'!$D$4:$G$115,4,FALSE)</f>
        <v xml:space="preserve">Kipas Angin Cosmos </v>
      </c>
      <c r="H582" s="3" t="s">
        <v>854</v>
      </c>
      <c r="I582" s="14" t="s">
        <v>37</v>
      </c>
      <c r="J582" s="20" t="s">
        <v>1007</v>
      </c>
      <c r="K582" s="3" t="s">
        <v>69</v>
      </c>
      <c r="L582" s="3">
        <v>2022</v>
      </c>
      <c r="M582" s="5"/>
      <c r="N582" s="64">
        <f>VLOOKUP(H582,'KODE BARANG 001'!$D$3:$L$115,8,0)</f>
        <v>250000</v>
      </c>
      <c r="O582" s="3" t="s">
        <v>214</v>
      </c>
      <c r="P582" s="14" t="str">
        <f t="shared" ref="P582:P645" si="9">CONCATENATE(H582,$S$6,$K$6,$S$6,D582,$S$6,$S$7,$S$6,L582,$S$8,I582)</f>
        <v>OR08/GA /PK/BTI /2022-001</v>
      </c>
      <c r="Q582" s="3"/>
    </row>
    <row r="583" spans="2:17" x14ac:dyDescent="0.25">
      <c r="B583" s="14" t="s">
        <v>1174</v>
      </c>
      <c r="C583" s="4" t="str">
        <f>VLOOKUP(H583,'KODE BARANG 001'!$D$4:$H$111,5,FALSE)</f>
        <v xml:space="preserve">PERLENGKAPAN </v>
      </c>
      <c r="D583" s="3" t="str">
        <f>VLOOKUP(C583,'KODE BARANG 001'!$H$4:$I$115,2,0)</f>
        <v>PK</v>
      </c>
      <c r="E583" s="3" t="str">
        <f>IFERROR(VLOOKUP('ALL '!H583,'KODE BARANG 001'!$D$3:$F$111,3,FALSE),"")</f>
        <v xml:space="preserve">OTHER </v>
      </c>
      <c r="F583" s="4" t="str">
        <f>VLOOKUP(H583,'KODE BARANG 001'!$D$3:E682,2,FALSE)</f>
        <v>KIPAS ANGIN 1</v>
      </c>
      <c r="G583" s="4" t="str">
        <f>VLOOKUP(H583,'KODE BARANG 001'!$D$4:$G$115,4,FALSE)</f>
        <v xml:space="preserve">Kipas Angin Cosmos </v>
      </c>
      <c r="H583" s="3" t="s">
        <v>854</v>
      </c>
      <c r="I583" s="14" t="s">
        <v>38</v>
      </c>
      <c r="J583" s="20" t="s">
        <v>1007</v>
      </c>
      <c r="K583" s="3" t="s">
        <v>69</v>
      </c>
      <c r="L583" s="3">
        <v>2022</v>
      </c>
      <c r="M583" s="5"/>
      <c r="N583" s="64">
        <f>VLOOKUP(H583,'KODE BARANG 001'!$D$3:$L$115,8,0)</f>
        <v>250000</v>
      </c>
      <c r="O583" s="3" t="s">
        <v>214</v>
      </c>
      <c r="P583" s="14" t="str">
        <f t="shared" si="9"/>
        <v>OR08/GA /PK/BTI /2022-002</v>
      </c>
      <c r="Q583" s="3"/>
    </row>
    <row r="584" spans="2:17" x14ac:dyDescent="0.25">
      <c r="B584" s="14" t="s">
        <v>1175</v>
      </c>
      <c r="C584" s="4" t="str">
        <f>VLOOKUP(H584,'KODE BARANG 001'!$D$4:$H$111,5,FALSE)</f>
        <v xml:space="preserve">PERALATAN </v>
      </c>
      <c r="D584" s="3" t="str">
        <f>VLOOKUP(C584,'KODE BARANG 001'!$H$4:$I$115,2,0)</f>
        <v>PL</v>
      </c>
      <c r="E584" s="3" t="str">
        <f>IFERROR(VLOOKUP('ALL '!H584,'KODE BARANG 001'!$D$3:$F$111,3,FALSE),"")</f>
        <v xml:space="preserve">LEMARI </v>
      </c>
      <c r="F584" s="4" t="str">
        <f>VLOOKUP(H584,'KODE BARANG 001'!$D$3:E683,2,FALSE)</f>
        <v xml:space="preserve">LEMARI DIRECTUR </v>
      </c>
      <c r="G584" s="4" t="str">
        <f>VLOOKUP(H584,'KODE BARANG 001'!$D$4:$G$115,4,FALSE)</f>
        <v xml:space="preserve">Meja/ lemari Kantor Direksi </v>
      </c>
      <c r="H584" s="3" t="s">
        <v>928</v>
      </c>
      <c r="I584" s="14" t="s">
        <v>37</v>
      </c>
      <c r="J584" s="20" t="s">
        <v>1010</v>
      </c>
      <c r="K584" s="3" t="s">
        <v>69</v>
      </c>
      <c r="L584" s="3">
        <v>2022</v>
      </c>
      <c r="M584" s="5"/>
      <c r="N584" s="64">
        <f>VLOOKUP(H584,'KODE BARANG 001'!$D$3:$L$115,8,0)</f>
        <v>5980000</v>
      </c>
      <c r="O584" s="3" t="s">
        <v>214</v>
      </c>
      <c r="P584" s="14" t="str">
        <f t="shared" si="9"/>
        <v>LM20/GA /PL/BTI /2022-001</v>
      </c>
      <c r="Q584" s="3"/>
    </row>
    <row r="585" spans="2:17" x14ac:dyDescent="0.25">
      <c r="B585" s="14" t="s">
        <v>1176</v>
      </c>
      <c r="C585" s="4" t="str">
        <f>VLOOKUP(H585,'KODE BARANG 001'!$D$4:$H$111,5,FALSE)</f>
        <v xml:space="preserve">PERALATAN </v>
      </c>
      <c r="D585" s="3" t="str">
        <f>VLOOKUP(C585,'KODE BARANG 001'!$H$4:$I$115,2,0)</f>
        <v>PL</v>
      </c>
      <c r="E585" s="3" t="str">
        <f>IFERROR(VLOOKUP('ALL '!H585,'KODE BARANG 001'!$D$3:$F$111,3,FALSE),"")</f>
        <v xml:space="preserve">KURSI </v>
      </c>
      <c r="F585" s="4" t="str">
        <f>VLOOKUP(H585,'KODE BARANG 001'!$D$3:E684,2,FALSE)</f>
        <v xml:space="preserve">KURSI DIRECTOR/ MANAGER </v>
      </c>
      <c r="G585" s="4" t="str">
        <f>VLOOKUP(H585,'KODE BARANG 001'!$D$4:$G$115,4,FALSE)</f>
        <v>Asiento HR B23 Mesh Kaki Besi Hitam Direktur Kursi Kantor</v>
      </c>
      <c r="H585" s="3" t="s">
        <v>327</v>
      </c>
      <c r="I585" s="14" t="s">
        <v>41</v>
      </c>
      <c r="J585" s="20" t="s">
        <v>1010</v>
      </c>
      <c r="K585" s="3" t="s">
        <v>69</v>
      </c>
      <c r="L585" s="3">
        <v>2022</v>
      </c>
      <c r="M585" s="5"/>
      <c r="N585" s="64">
        <f>VLOOKUP(H585,'KODE BARANG 001'!$D$3:$L$115,8,0)</f>
        <v>1400000</v>
      </c>
      <c r="O585" s="3" t="s">
        <v>214</v>
      </c>
      <c r="P585" s="14" t="str">
        <f t="shared" si="9"/>
        <v>KR03/GA /PL/BTI /2022-005</v>
      </c>
      <c r="Q585" s="3"/>
    </row>
    <row r="586" spans="2:17" x14ac:dyDescent="0.25">
      <c r="B586" s="14" t="s">
        <v>1177</v>
      </c>
      <c r="C586" s="4" t="str">
        <f>VLOOKUP(H586,'KODE BARANG 001'!$D$4:$H$111,5,FALSE)</f>
        <v xml:space="preserve">PERALATAN </v>
      </c>
      <c r="D586" s="3" t="str">
        <f>VLOOKUP(C586,'KODE BARANG 001'!$H$4:$I$115,2,0)</f>
        <v>PL</v>
      </c>
      <c r="E586" s="3" t="str">
        <f>IFERROR(VLOOKUP('ALL '!H586,'KODE BARANG 001'!$D$3:$F$111,3,FALSE),"")</f>
        <v xml:space="preserve">KURSI </v>
      </c>
      <c r="F586" s="4" t="str">
        <f>VLOOKUP(H586,'KODE BARANG 001'!$D$3:E685,2,FALSE)</f>
        <v xml:space="preserve">KURSI DIRECTOR/ MANAGER </v>
      </c>
      <c r="G586" s="4" t="str">
        <f>VLOOKUP(H586,'KODE BARANG 001'!$D$4:$G$115,4,FALSE)</f>
        <v>Asiento HR B23 Mesh Kaki Besi Hitam Direktur Kursi Kantor</v>
      </c>
      <c r="H586" s="3" t="s">
        <v>327</v>
      </c>
      <c r="I586" s="14" t="s">
        <v>42</v>
      </c>
      <c r="J586" s="20" t="s">
        <v>1010</v>
      </c>
      <c r="K586" s="3" t="s">
        <v>69</v>
      </c>
      <c r="L586" s="3">
        <v>2022</v>
      </c>
      <c r="M586" s="5"/>
      <c r="N586" s="64">
        <f>VLOOKUP(H586,'KODE BARANG 001'!$D$3:$L$115,8,0)</f>
        <v>1400000</v>
      </c>
      <c r="O586" s="3" t="s">
        <v>214</v>
      </c>
      <c r="P586" s="14" t="str">
        <f t="shared" si="9"/>
        <v>KR03/GA /PL/BTI /2022-006</v>
      </c>
      <c r="Q586" s="3"/>
    </row>
    <row r="587" spans="2:17" x14ac:dyDescent="0.25">
      <c r="B587" s="14" t="s">
        <v>1178</v>
      </c>
      <c r="C587" s="4" t="str">
        <f>VLOOKUP(H587,'KODE BARANG 001'!$D$4:$H$111,5,FALSE)</f>
        <v xml:space="preserve">PERALATAN </v>
      </c>
      <c r="D587" s="3" t="str">
        <f>VLOOKUP(C587,'KODE BARANG 001'!$H$4:$I$115,2,0)</f>
        <v>PL</v>
      </c>
      <c r="E587" s="3" t="str">
        <f>IFERROR(VLOOKUP('ALL '!H587,'KODE BARANG 001'!$D$3:$F$111,3,FALSE),"")</f>
        <v xml:space="preserve">KURSI </v>
      </c>
      <c r="F587" s="4" t="str">
        <f>VLOOKUP(H587,'KODE BARANG 001'!$D$3:E686,2,FALSE)</f>
        <v xml:space="preserve">KURSI DIRECTOR/ MANAGER </v>
      </c>
      <c r="G587" s="4" t="str">
        <f>VLOOKUP(H587,'KODE BARANG 001'!$D$4:$G$115,4,FALSE)</f>
        <v>Asiento HR B23 Mesh Kaki Besi Hitam Direktur Kursi Kantor</v>
      </c>
      <c r="H587" s="3" t="s">
        <v>327</v>
      </c>
      <c r="I587" s="14" t="s">
        <v>43</v>
      </c>
      <c r="J587" s="20" t="s">
        <v>1010</v>
      </c>
      <c r="K587" s="3" t="s">
        <v>69</v>
      </c>
      <c r="L587" s="3">
        <v>2022</v>
      </c>
      <c r="M587" s="5"/>
      <c r="N587" s="64">
        <f>VLOOKUP(H587,'KODE BARANG 001'!$D$3:$L$115,8,0)</f>
        <v>1400000</v>
      </c>
      <c r="O587" s="3" t="s">
        <v>214</v>
      </c>
      <c r="P587" s="14" t="str">
        <f t="shared" si="9"/>
        <v>KR03/GA /PL/BTI /2022-007</v>
      </c>
      <c r="Q587" s="3"/>
    </row>
    <row r="588" spans="2:17" x14ac:dyDescent="0.25">
      <c r="B588" s="14" t="s">
        <v>1179</v>
      </c>
      <c r="C588" s="4" t="str">
        <f>VLOOKUP(H588,'KODE BARANG 001'!$D$4:$H$111,5,FALSE)</f>
        <v xml:space="preserve">PERALATAN </v>
      </c>
      <c r="D588" s="3" t="str">
        <f>VLOOKUP(C588,'KODE BARANG 001'!$H$4:$I$115,2,0)</f>
        <v>PL</v>
      </c>
      <c r="E588" s="3" t="str">
        <f>IFERROR(VLOOKUP('ALL '!H588,'KODE BARANG 001'!$D$3:$F$111,3,FALSE),"")</f>
        <v xml:space="preserve">MEJA </v>
      </c>
      <c r="F588" s="4" t="str">
        <f>VLOOKUP(H588,'KODE BARANG 001'!$D$3:E687,2,FALSE)</f>
        <v xml:space="preserve">MEJA KACA </v>
      </c>
      <c r="G588" s="4" t="str">
        <f>VLOOKUP(H588,'KODE BARANG 001'!$D$4:$G$115,4,FALSE)</f>
        <v xml:space="preserve">Meja Kaca Direksi </v>
      </c>
      <c r="H588" s="3" t="s">
        <v>358</v>
      </c>
      <c r="I588" s="14" t="s">
        <v>37</v>
      </c>
      <c r="J588" s="20" t="s">
        <v>1010</v>
      </c>
      <c r="K588" s="3" t="s">
        <v>69</v>
      </c>
      <c r="L588" s="3">
        <v>2022</v>
      </c>
      <c r="M588" s="5"/>
      <c r="N588" s="64">
        <f>VLOOKUP(H588,'KODE BARANG 001'!$D$3:$L$115,8,0)</f>
        <v>1300000</v>
      </c>
      <c r="O588" s="3" t="s">
        <v>214</v>
      </c>
      <c r="P588" s="14" t="str">
        <f t="shared" si="9"/>
        <v>MJ09/GA /PL/BTI /2022-001</v>
      </c>
      <c r="Q588" s="3"/>
    </row>
    <row r="589" spans="2:17" x14ac:dyDescent="0.25">
      <c r="B589" s="14" t="s">
        <v>1180</v>
      </c>
      <c r="C589" s="4" t="str">
        <f>VLOOKUP(H589,'KODE BARANG 001'!$D$4:$H$111,5,FALSE)</f>
        <v xml:space="preserve">PERALATAN </v>
      </c>
      <c r="D589" s="3" t="str">
        <f>VLOOKUP(C589,'KODE BARANG 001'!$H$4:$I$115,2,0)</f>
        <v>PL</v>
      </c>
      <c r="E589" s="3" t="str">
        <f>IFERROR(VLOOKUP('ALL '!H589,'KODE BARANG 001'!$D$3:$F$111,3,FALSE),"")</f>
        <v xml:space="preserve">TELEVISI </v>
      </c>
      <c r="F589" s="4" t="str">
        <f>VLOOKUP(H589,'KODE BARANG 001'!$D$3:E688,2,FALSE)</f>
        <v xml:space="preserve">TELEVISI KECIL </v>
      </c>
      <c r="G589" s="4" t="str">
        <f>VLOOKUP(H589,'KODE BARANG 001'!$D$4:$G$115,4,FALSE)</f>
        <v>TV LG 42"</v>
      </c>
      <c r="H589" s="3" t="s">
        <v>363</v>
      </c>
      <c r="I589" s="14" t="s">
        <v>38</v>
      </c>
      <c r="J589" s="20" t="s">
        <v>977</v>
      </c>
      <c r="K589" s="3" t="s">
        <v>69</v>
      </c>
      <c r="L589" s="3">
        <v>2022</v>
      </c>
      <c r="M589" s="5"/>
      <c r="N589" s="64">
        <f>VLOOKUP(H589,'KODE BARANG 001'!$D$3:$L$115,8,0)</f>
        <v>5100000</v>
      </c>
      <c r="O589" s="3" t="s">
        <v>214</v>
      </c>
      <c r="P589" s="14" t="str">
        <f t="shared" si="9"/>
        <v>TV05/GA /PL/BTI /2022-002</v>
      </c>
      <c r="Q589" s="3"/>
    </row>
    <row r="590" spans="2:17" x14ac:dyDescent="0.25">
      <c r="B590" s="14" t="s">
        <v>1181</v>
      </c>
      <c r="C590" s="4" t="str">
        <f>VLOOKUP(H590,'KODE BARANG 001'!$D$4:$H$111,5,FALSE)</f>
        <v xml:space="preserve">PERALATAN </v>
      </c>
      <c r="D590" s="3" t="str">
        <f>VLOOKUP(C590,'KODE BARANG 001'!$H$4:$I$115,2,0)</f>
        <v>PL</v>
      </c>
      <c r="E590" s="3" t="str">
        <f>IFERROR(VLOOKUP('ALL '!H590,'KODE BARANG 001'!$D$3:$F$111,3,FALSE),"")</f>
        <v xml:space="preserve">TELEVISI </v>
      </c>
      <c r="F590" s="4" t="str">
        <f>VLOOKUP(H590,'KODE BARANG 001'!$D$3:E689,2,FALSE)</f>
        <v xml:space="preserve">TELEVISI KECIL </v>
      </c>
      <c r="G590" s="4" t="str">
        <f>VLOOKUP(H590,'KODE BARANG 001'!$D$4:$G$115,4,FALSE)</f>
        <v>TV LG 42"</v>
      </c>
      <c r="H590" s="3" t="s">
        <v>363</v>
      </c>
      <c r="I590" s="14" t="s">
        <v>39</v>
      </c>
      <c r="J590" s="20" t="s">
        <v>977</v>
      </c>
      <c r="K590" s="3" t="s">
        <v>69</v>
      </c>
      <c r="L590" s="3">
        <v>2022</v>
      </c>
      <c r="M590" s="5"/>
      <c r="N590" s="64">
        <f>VLOOKUP(H590,'KODE BARANG 001'!$D$3:$L$115,8,0)</f>
        <v>5100000</v>
      </c>
      <c r="O590" s="3" t="s">
        <v>214</v>
      </c>
      <c r="P590" s="14" t="str">
        <f t="shared" si="9"/>
        <v>TV05/GA /PL/BTI /2022-003</v>
      </c>
      <c r="Q590" s="3"/>
    </row>
    <row r="591" spans="2:17" x14ac:dyDescent="0.25">
      <c r="B591" s="14" t="s">
        <v>1182</v>
      </c>
      <c r="C591" s="4" t="str">
        <f>VLOOKUP(H591,'KODE BARANG 001'!$D$4:$H$111,5,FALSE)</f>
        <v xml:space="preserve">PERLENGKAPAN </v>
      </c>
      <c r="D591" s="3" t="str">
        <f>VLOOKUP(C591,'KODE BARANG 001'!$H$4:$I$115,2,0)</f>
        <v>PK</v>
      </c>
      <c r="E591" s="3" t="str">
        <f>IFERROR(VLOOKUP('ALL '!H591,'KODE BARANG 001'!$D$3:$F$111,3,FALSE),"")</f>
        <v xml:space="preserve">OTHER </v>
      </c>
      <c r="F591" s="4" t="str">
        <f>VLOOKUP(H591,'KODE BARANG 001'!$D$3:E690,2,FALSE)</f>
        <v xml:space="preserve">TELPON </v>
      </c>
      <c r="G591" s="4" t="str">
        <f>VLOOKUP(H591,'KODE BARANG 001'!$D$4:$G$115,4,FALSE)</f>
        <v xml:space="preserve">Pesawat Telpon </v>
      </c>
      <c r="H591" s="3" t="s">
        <v>1014</v>
      </c>
      <c r="I591" s="14" t="s">
        <v>37</v>
      </c>
      <c r="J591" s="20" t="s">
        <v>1020</v>
      </c>
      <c r="K591" s="3" t="s">
        <v>69</v>
      </c>
      <c r="L591" s="3">
        <v>2018</v>
      </c>
      <c r="M591" s="5"/>
      <c r="N591" s="64">
        <f>VLOOKUP(H591,'KODE BARANG 001'!$D$3:$L$115,8,0)</f>
        <v>300000</v>
      </c>
      <c r="O591" s="3" t="s">
        <v>214</v>
      </c>
      <c r="P591" s="14" t="str">
        <f t="shared" si="9"/>
        <v>OR13/GA /PK/BTI /2018-001</v>
      </c>
      <c r="Q591" s="3"/>
    </row>
    <row r="592" spans="2:17" x14ac:dyDescent="0.25">
      <c r="B592" s="14" t="s">
        <v>1183</v>
      </c>
      <c r="C592" s="4" t="str">
        <f>VLOOKUP(H592,'KODE BARANG 001'!$D$4:$H$111,5,FALSE)</f>
        <v xml:space="preserve">PERLENGKAPAN </v>
      </c>
      <c r="D592" s="3" t="str">
        <f>VLOOKUP(C592,'KODE BARANG 001'!$H$4:$I$115,2,0)</f>
        <v>PK</v>
      </c>
      <c r="E592" s="3" t="str">
        <f>IFERROR(VLOOKUP('ALL '!H592,'KODE BARANG 001'!$D$3:$F$111,3,FALSE),"")</f>
        <v xml:space="preserve">OTHER </v>
      </c>
      <c r="F592" s="4" t="str">
        <f>VLOOKUP(H592,'KODE BARANG 001'!$D$3:E691,2,FALSE)</f>
        <v xml:space="preserve">TELPON </v>
      </c>
      <c r="G592" s="4" t="str">
        <f>VLOOKUP(H592,'KODE BARANG 001'!$D$4:$G$115,4,FALSE)</f>
        <v xml:space="preserve">Pesawat Telpon </v>
      </c>
      <c r="H592" s="3" t="s">
        <v>1014</v>
      </c>
      <c r="I592" s="14" t="s">
        <v>38</v>
      </c>
      <c r="J592" s="20" t="s">
        <v>1021</v>
      </c>
      <c r="K592" s="3" t="s">
        <v>69</v>
      </c>
      <c r="L592" s="3">
        <v>2018</v>
      </c>
      <c r="M592" s="5"/>
      <c r="N592" s="64">
        <f>VLOOKUP(H592,'KODE BARANG 001'!$D$3:$L$115,8,0)</f>
        <v>300000</v>
      </c>
      <c r="O592" s="3" t="s">
        <v>214</v>
      </c>
      <c r="P592" s="14" t="str">
        <f t="shared" si="9"/>
        <v>OR13/GA /PK/BTI /2018-002</v>
      </c>
      <c r="Q592" s="3"/>
    </row>
    <row r="593" spans="2:17" x14ac:dyDescent="0.25">
      <c r="B593" s="14" t="s">
        <v>1184</v>
      </c>
      <c r="C593" s="4" t="str">
        <f>VLOOKUP(H593,'KODE BARANG 001'!$D$4:$H$111,5,FALSE)</f>
        <v xml:space="preserve">PERLENGKAPAN </v>
      </c>
      <c r="D593" s="3" t="str">
        <f>VLOOKUP(C593,'KODE BARANG 001'!$H$4:$I$115,2,0)</f>
        <v>PK</v>
      </c>
      <c r="E593" s="3" t="str">
        <f>IFERROR(VLOOKUP('ALL '!H593,'KODE BARANG 001'!$D$3:$F$111,3,FALSE),"")</f>
        <v xml:space="preserve">OTHER </v>
      </c>
      <c r="F593" s="4" t="str">
        <f>VLOOKUP(H593,'KODE BARANG 001'!$D$3:E692,2,FALSE)</f>
        <v xml:space="preserve">TELPON </v>
      </c>
      <c r="G593" s="4" t="str">
        <f>VLOOKUP(H593,'KODE BARANG 001'!$D$4:$G$115,4,FALSE)</f>
        <v xml:space="preserve">Pesawat Telpon </v>
      </c>
      <c r="H593" s="3" t="s">
        <v>1014</v>
      </c>
      <c r="I593" s="14" t="s">
        <v>39</v>
      </c>
      <c r="J593" s="20" t="s">
        <v>1022</v>
      </c>
      <c r="K593" s="3" t="s">
        <v>69</v>
      </c>
      <c r="L593" s="3">
        <v>2018</v>
      </c>
      <c r="M593" s="5"/>
      <c r="N593" s="64">
        <f>VLOOKUP(H593,'KODE BARANG 001'!$D$3:$L$115,8,0)</f>
        <v>300000</v>
      </c>
      <c r="O593" s="3" t="s">
        <v>214</v>
      </c>
      <c r="P593" s="14" t="str">
        <f t="shared" si="9"/>
        <v>OR13/GA /PK/BTI /2018-003</v>
      </c>
      <c r="Q593" s="3"/>
    </row>
    <row r="594" spans="2:17" x14ac:dyDescent="0.25">
      <c r="B594" s="14" t="s">
        <v>1185</v>
      </c>
      <c r="C594" s="4" t="str">
        <f>VLOOKUP(H594,'KODE BARANG 001'!$D$4:$H$111,5,FALSE)</f>
        <v xml:space="preserve">PERLENGKAPAN </v>
      </c>
      <c r="D594" s="3" t="str">
        <f>VLOOKUP(C594,'KODE BARANG 001'!$H$4:$I$115,2,0)</f>
        <v>PK</v>
      </c>
      <c r="E594" s="3" t="str">
        <f>IFERROR(VLOOKUP('ALL '!H594,'KODE BARANG 001'!$D$3:$F$111,3,FALSE),"")</f>
        <v xml:space="preserve">OTHER </v>
      </c>
      <c r="F594" s="4" t="str">
        <f>VLOOKUP(H594,'KODE BARANG 001'!$D$3:E693,2,FALSE)</f>
        <v xml:space="preserve">TELPON </v>
      </c>
      <c r="G594" s="4" t="str">
        <f>VLOOKUP(H594,'KODE BARANG 001'!$D$4:$G$115,4,FALSE)</f>
        <v xml:space="preserve">Pesawat Telpon </v>
      </c>
      <c r="H594" s="3" t="s">
        <v>1014</v>
      </c>
      <c r="I594" s="14" t="s">
        <v>40</v>
      </c>
      <c r="J594" s="20" t="s">
        <v>449</v>
      </c>
      <c r="K594" s="3" t="s">
        <v>69</v>
      </c>
      <c r="L594" s="3">
        <v>2018</v>
      </c>
      <c r="M594" s="5"/>
      <c r="N594" s="64">
        <f>VLOOKUP(H594,'KODE BARANG 001'!$D$3:$L$115,8,0)</f>
        <v>300000</v>
      </c>
      <c r="O594" s="3" t="s">
        <v>214</v>
      </c>
      <c r="P594" s="14" t="str">
        <f t="shared" si="9"/>
        <v>OR13/GA /PK/BTI /2018-004</v>
      </c>
      <c r="Q594" s="3"/>
    </row>
    <row r="595" spans="2:17" x14ac:dyDescent="0.25">
      <c r="B595" s="14" t="s">
        <v>1186</v>
      </c>
      <c r="C595" s="4" t="str">
        <f>VLOOKUP(H595,'KODE BARANG 001'!$D$4:$H$111,5,FALSE)</f>
        <v xml:space="preserve">PERLENGKAPAN </v>
      </c>
      <c r="D595" s="3" t="str">
        <f>VLOOKUP(C595,'KODE BARANG 001'!$H$4:$I$115,2,0)</f>
        <v>PK</v>
      </c>
      <c r="E595" s="3" t="str">
        <f>IFERROR(VLOOKUP('ALL '!H595,'KODE BARANG 001'!$D$3:$F$111,3,FALSE),"")</f>
        <v xml:space="preserve">OTHER </v>
      </c>
      <c r="F595" s="4" t="str">
        <f>VLOOKUP(H595,'KODE BARANG 001'!$D$3:E694,2,FALSE)</f>
        <v xml:space="preserve">TELPON </v>
      </c>
      <c r="G595" s="4" t="str">
        <f>VLOOKUP(H595,'KODE BARANG 001'!$D$4:$G$115,4,FALSE)</f>
        <v xml:space="preserve">Pesawat Telpon </v>
      </c>
      <c r="H595" s="3" t="s">
        <v>1014</v>
      </c>
      <c r="I595" s="14" t="s">
        <v>41</v>
      </c>
      <c r="J595" s="20" t="s">
        <v>918</v>
      </c>
      <c r="K595" s="3" t="s">
        <v>69</v>
      </c>
      <c r="L595" s="3">
        <v>2018</v>
      </c>
      <c r="M595" s="5"/>
      <c r="N595" s="64">
        <f>VLOOKUP(H595,'KODE BARANG 001'!$D$3:$L$115,8,0)</f>
        <v>300000</v>
      </c>
      <c r="O595" s="3" t="s">
        <v>214</v>
      </c>
      <c r="P595" s="14" t="str">
        <f t="shared" si="9"/>
        <v>OR13/GA /PK/BTI /2018-005</v>
      </c>
      <c r="Q595" s="3"/>
    </row>
    <row r="596" spans="2:17" x14ac:dyDescent="0.25">
      <c r="B596" s="14" t="s">
        <v>1187</v>
      </c>
      <c r="C596" s="4" t="str">
        <f>VLOOKUP(H596,'KODE BARANG 001'!$D$4:$H$111,5,FALSE)</f>
        <v xml:space="preserve">PERLENGKAPAN </v>
      </c>
      <c r="D596" s="3" t="str">
        <f>VLOOKUP(C596,'KODE BARANG 001'!$H$4:$I$115,2,0)</f>
        <v>PK</v>
      </c>
      <c r="E596" s="3" t="str">
        <f>IFERROR(VLOOKUP('ALL '!H596,'KODE BARANG 001'!$D$3:$F$111,3,FALSE),"")</f>
        <v xml:space="preserve">OTHER </v>
      </c>
      <c r="F596" s="4" t="str">
        <f>VLOOKUP(H596,'KODE BARANG 001'!$D$3:E695,2,FALSE)</f>
        <v xml:space="preserve">TELPON </v>
      </c>
      <c r="G596" s="4" t="str">
        <f>VLOOKUP(H596,'KODE BARANG 001'!$D$4:$G$115,4,FALSE)</f>
        <v xml:space="preserve">Pesawat Telpon </v>
      </c>
      <c r="H596" s="3" t="s">
        <v>1014</v>
      </c>
      <c r="I596" s="14" t="s">
        <v>42</v>
      </c>
      <c r="J596" s="20" t="s">
        <v>458</v>
      </c>
      <c r="K596" s="3" t="s">
        <v>69</v>
      </c>
      <c r="L596" s="3">
        <v>2018</v>
      </c>
      <c r="M596" s="5"/>
      <c r="N596" s="64">
        <f>VLOOKUP(H596,'KODE BARANG 001'!$D$3:$L$115,8,0)</f>
        <v>300000</v>
      </c>
      <c r="O596" s="3" t="s">
        <v>214</v>
      </c>
      <c r="P596" s="14" t="str">
        <f t="shared" si="9"/>
        <v>OR13/GA /PK/BTI /2018-006</v>
      </c>
      <c r="Q596" s="3"/>
    </row>
    <row r="597" spans="2:17" x14ac:dyDescent="0.25">
      <c r="B597" s="14" t="s">
        <v>1188</v>
      </c>
      <c r="C597" s="4" t="str">
        <f>VLOOKUP(H597,'KODE BARANG 001'!$D$4:$H$111,5,FALSE)</f>
        <v xml:space="preserve">PERLENGKAPAN </v>
      </c>
      <c r="D597" s="3" t="str">
        <f>VLOOKUP(C597,'KODE BARANG 001'!$H$4:$I$115,2,0)</f>
        <v>PK</v>
      </c>
      <c r="E597" s="3" t="str">
        <f>IFERROR(VLOOKUP('ALL '!H597,'KODE BARANG 001'!$D$3:$F$111,3,FALSE),"")</f>
        <v xml:space="preserve">OTHER </v>
      </c>
      <c r="F597" s="4" t="str">
        <f>VLOOKUP(H597,'KODE BARANG 001'!$D$3:E696,2,FALSE)</f>
        <v xml:space="preserve">TELPON </v>
      </c>
      <c r="G597" s="4" t="str">
        <f>VLOOKUP(H597,'KODE BARANG 001'!$D$4:$G$115,4,FALSE)</f>
        <v xml:space="preserve">Pesawat Telpon </v>
      </c>
      <c r="H597" s="3" t="s">
        <v>1014</v>
      </c>
      <c r="I597" s="14" t="s">
        <v>43</v>
      </c>
      <c r="J597" s="20" t="s">
        <v>980</v>
      </c>
      <c r="K597" s="3" t="s">
        <v>69</v>
      </c>
      <c r="L597" s="3">
        <v>2018</v>
      </c>
      <c r="M597" s="5"/>
      <c r="N597" s="64">
        <f>VLOOKUP(H597,'KODE BARANG 001'!$D$3:$L$115,8,0)</f>
        <v>300000</v>
      </c>
      <c r="O597" s="3" t="s">
        <v>214</v>
      </c>
      <c r="P597" s="14" t="str">
        <f t="shared" si="9"/>
        <v>OR13/GA /PK/BTI /2018-007</v>
      </c>
      <c r="Q597" s="3"/>
    </row>
    <row r="598" spans="2:17" x14ac:dyDescent="0.25">
      <c r="B598" s="14" t="s">
        <v>1189</v>
      </c>
      <c r="C598" s="4" t="str">
        <f>VLOOKUP(H598,'KODE BARANG 001'!$D$4:$H$111,5,FALSE)</f>
        <v xml:space="preserve">PERLENGKAPAN </v>
      </c>
      <c r="D598" s="3" t="str">
        <f>VLOOKUP(C598,'KODE BARANG 001'!$H$4:$I$115,2,0)</f>
        <v>PK</v>
      </c>
      <c r="E598" s="3" t="str">
        <f>IFERROR(VLOOKUP('ALL '!H598,'KODE BARANG 001'!$D$3:$F$111,3,FALSE),"")</f>
        <v xml:space="preserve">OTHER </v>
      </c>
      <c r="F598" s="4" t="str">
        <f>VLOOKUP(H598,'KODE BARANG 001'!$D$3:E697,2,FALSE)</f>
        <v xml:space="preserve">TELPON </v>
      </c>
      <c r="G598" s="4" t="str">
        <f>VLOOKUP(H598,'KODE BARANG 001'!$D$4:$G$115,4,FALSE)</f>
        <v xml:space="preserve">Pesawat Telpon </v>
      </c>
      <c r="H598" s="3" t="s">
        <v>1014</v>
      </c>
      <c r="I598" s="14" t="s">
        <v>44</v>
      </c>
      <c r="J598" s="20" t="s">
        <v>981</v>
      </c>
      <c r="K598" s="3" t="s">
        <v>69</v>
      </c>
      <c r="L598" s="3">
        <v>2018</v>
      </c>
      <c r="M598" s="5"/>
      <c r="N598" s="64">
        <f>VLOOKUP(H598,'KODE BARANG 001'!$D$3:$L$115,8,0)</f>
        <v>300000</v>
      </c>
      <c r="O598" s="3" t="s">
        <v>214</v>
      </c>
      <c r="P598" s="14" t="str">
        <f t="shared" si="9"/>
        <v>OR13/GA /PK/BTI /2018-008</v>
      </c>
      <c r="Q598" s="3"/>
    </row>
    <row r="599" spans="2:17" x14ac:dyDescent="0.25">
      <c r="B599" s="14" t="s">
        <v>1190</v>
      </c>
      <c r="C599" s="4" t="str">
        <f>VLOOKUP(H599,'KODE BARANG 001'!$D$4:$H$111,5,FALSE)</f>
        <v xml:space="preserve">PERLENGKAPAN </v>
      </c>
      <c r="D599" s="3" t="str">
        <f>VLOOKUP(C599,'KODE BARANG 001'!$H$4:$I$115,2,0)</f>
        <v>PK</v>
      </c>
      <c r="E599" s="3" t="str">
        <f>IFERROR(VLOOKUP('ALL '!H599,'KODE BARANG 001'!$D$3:$F$111,3,FALSE),"")</f>
        <v xml:space="preserve">OTHER </v>
      </c>
      <c r="F599" s="4" t="str">
        <f>VLOOKUP(H599,'KODE BARANG 001'!$D$3:E698,2,FALSE)</f>
        <v xml:space="preserve">TELPON </v>
      </c>
      <c r="G599" s="4" t="str">
        <f>VLOOKUP(H599,'KODE BARANG 001'!$D$4:$G$115,4,FALSE)</f>
        <v xml:space="preserve">Pesawat Telpon </v>
      </c>
      <c r="H599" s="3" t="s">
        <v>1014</v>
      </c>
      <c r="I599" s="14" t="s">
        <v>45</v>
      </c>
      <c r="J599" s="20" t="s">
        <v>981</v>
      </c>
      <c r="K599" s="3" t="s">
        <v>69</v>
      </c>
      <c r="L599" s="3">
        <v>2018</v>
      </c>
      <c r="M599" s="5"/>
      <c r="N599" s="64">
        <f>VLOOKUP(H599,'KODE BARANG 001'!$D$3:$L$115,8,0)</f>
        <v>300000</v>
      </c>
      <c r="O599" s="3" t="s">
        <v>214</v>
      </c>
      <c r="P599" s="14" t="str">
        <f t="shared" si="9"/>
        <v>OR13/GA /PK/BTI /2018-009</v>
      </c>
      <c r="Q599" s="3"/>
    </row>
    <row r="600" spans="2:17" x14ac:dyDescent="0.25">
      <c r="B600" s="14" t="s">
        <v>1191</v>
      </c>
      <c r="C600" s="4" t="str">
        <f>VLOOKUP(H600,'KODE BARANG 001'!$D$4:$H$111,5,FALSE)</f>
        <v xml:space="preserve">PERLENGKAPAN </v>
      </c>
      <c r="D600" s="3" t="str">
        <f>VLOOKUP(C600,'KODE BARANG 001'!$H$4:$I$115,2,0)</f>
        <v>PK</v>
      </c>
      <c r="E600" s="3" t="str">
        <f>IFERROR(VLOOKUP('ALL '!H600,'KODE BARANG 001'!$D$3:$F$111,3,FALSE),"")</f>
        <v xml:space="preserve">OTHER </v>
      </c>
      <c r="F600" s="4" t="str">
        <f>VLOOKUP(H600,'KODE BARANG 001'!$D$3:E699,2,FALSE)</f>
        <v xml:space="preserve">TELPON </v>
      </c>
      <c r="G600" s="4" t="str">
        <f>VLOOKUP(H600,'KODE BARANG 001'!$D$4:$G$115,4,FALSE)</f>
        <v xml:space="preserve">Pesawat Telpon </v>
      </c>
      <c r="H600" s="3" t="s">
        <v>1014</v>
      </c>
      <c r="I600" s="14" t="s">
        <v>46</v>
      </c>
      <c r="J600" s="20" t="s">
        <v>986</v>
      </c>
      <c r="K600" s="3" t="s">
        <v>69</v>
      </c>
      <c r="L600" s="3">
        <v>2018</v>
      </c>
      <c r="M600" s="5"/>
      <c r="N600" s="64">
        <f>VLOOKUP(H600,'KODE BARANG 001'!$D$3:$L$115,8,0)</f>
        <v>300000</v>
      </c>
      <c r="O600" s="3" t="s">
        <v>214</v>
      </c>
      <c r="P600" s="14" t="str">
        <f t="shared" si="9"/>
        <v>OR13/GA /PK/BTI /2018-010</v>
      </c>
      <c r="Q600" s="3"/>
    </row>
    <row r="601" spans="2:17" x14ac:dyDescent="0.25">
      <c r="B601" s="14" t="s">
        <v>1192</v>
      </c>
      <c r="C601" s="4" t="str">
        <f>VLOOKUP(H601,'KODE BARANG 001'!$D$4:$H$111,5,FALSE)</f>
        <v xml:space="preserve">PERLENGKAPAN </v>
      </c>
      <c r="D601" s="3" t="str">
        <f>VLOOKUP(C601,'KODE BARANG 001'!$H$4:$I$115,2,0)</f>
        <v>PK</v>
      </c>
      <c r="E601" s="3" t="str">
        <f>IFERROR(VLOOKUP('ALL '!H601,'KODE BARANG 001'!$D$3:$F$111,3,FALSE),"")</f>
        <v xml:space="preserve">OTHER </v>
      </c>
      <c r="F601" s="4" t="str">
        <f>VLOOKUP(H601,'KODE BARANG 001'!$D$3:E700,2,FALSE)</f>
        <v xml:space="preserve">TELPON </v>
      </c>
      <c r="G601" s="4" t="str">
        <f>VLOOKUP(H601,'KODE BARANG 001'!$D$4:$G$115,4,FALSE)</f>
        <v xml:space="preserve">Pesawat Telpon </v>
      </c>
      <c r="H601" s="3" t="s">
        <v>1014</v>
      </c>
      <c r="I601" s="14" t="s">
        <v>47</v>
      </c>
      <c r="J601" s="20" t="s">
        <v>986</v>
      </c>
      <c r="K601" s="3" t="s">
        <v>69</v>
      </c>
      <c r="L601" s="3">
        <v>2018</v>
      </c>
      <c r="M601" s="5"/>
      <c r="N601" s="64">
        <f>VLOOKUP(H601,'KODE BARANG 001'!$D$3:$L$115,8,0)</f>
        <v>300000</v>
      </c>
      <c r="O601" s="3" t="s">
        <v>214</v>
      </c>
      <c r="P601" s="14" t="str">
        <f t="shared" si="9"/>
        <v>OR13/GA /PK/BTI /2018-011</v>
      </c>
      <c r="Q601" s="3"/>
    </row>
    <row r="602" spans="2:17" x14ac:dyDescent="0.25">
      <c r="B602" s="14" t="s">
        <v>1193</v>
      </c>
      <c r="C602" s="4" t="str">
        <f>VLOOKUP(H602,'KODE BARANG 001'!$D$4:$H$111,5,FALSE)</f>
        <v xml:space="preserve">PERLENGKAPAN </v>
      </c>
      <c r="D602" s="3" t="str">
        <f>VLOOKUP(C602,'KODE BARANG 001'!$H$4:$I$115,2,0)</f>
        <v>PK</v>
      </c>
      <c r="E602" s="3" t="str">
        <f>IFERROR(VLOOKUP('ALL '!H602,'KODE BARANG 001'!$D$3:$F$111,3,FALSE),"")</f>
        <v xml:space="preserve">OTHER </v>
      </c>
      <c r="F602" s="4" t="str">
        <f>VLOOKUP(H602,'KODE BARANG 001'!$D$3:E701,2,FALSE)</f>
        <v xml:space="preserve">TELPON </v>
      </c>
      <c r="G602" s="4" t="str">
        <f>VLOOKUP(H602,'KODE BARANG 001'!$D$4:$G$115,4,FALSE)</f>
        <v xml:space="preserve">Pesawat Telpon </v>
      </c>
      <c r="H602" s="3" t="s">
        <v>1014</v>
      </c>
      <c r="I602" s="14" t="s">
        <v>48</v>
      </c>
      <c r="J602" s="20" t="s">
        <v>986</v>
      </c>
      <c r="K602" s="3" t="s">
        <v>69</v>
      </c>
      <c r="L602" s="3">
        <v>2018</v>
      </c>
      <c r="M602" s="5"/>
      <c r="N602" s="64">
        <f>VLOOKUP(H602,'KODE BARANG 001'!$D$3:$L$115,8,0)</f>
        <v>300000</v>
      </c>
      <c r="O602" s="3" t="s">
        <v>214</v>
      </c>
      <c r="P602" s="14" t="str">
        <f t="shared" si="9"/>
        <v>OR13/GA /PK/BTI /2018-012</v>
      </c>
      <c r="Q602" s="3"/>
    </row>
    <row r="603" spans="2:17" x14ac:dyDescent="0.25">
      <c r="B603" s="14" t="s">
        <v>1194</v>
      </c>
      <c r="C603" s="4" t="str">
        <f>VLOOKUP(H603,'KODE BARANG 001'!$D$4:$H$111,5,FALSE)</f>
        <v xml:space="preserve">PERLENGKAPAN </v>
      </c>
      <c r="D603" s="3" t="str">
        <f>VLOOKUP(C603,'KODE BARANG 001'!$H$4:$I$115,2,0)</f>
        <v>PK</v>
      </c>
      <c r="E603" s="3" t="str">
        <f>IFERROR(VLOOKUP('ALL '!H603,'KODE BARANG 001'!$D$3:$F$111,3,FALSE),"")</f>
        <v xml:space="preserve">OTHER </v>
      </c>
      <c r="F603" s="4" t="str">
        <f>VLOOKUP(H603,'KODE BARANG 001'!$D$3:E702,2,FALSE)</f>
        <v xml:space="preserve">TELPON </v>
      </c>
      <c r="G603" s="4" t="str">
        <f>VLOOKUP(H603,'KODE BARANG 001'!$D$4:$G$115,4,FALSE)</f>
        <v xml:space="preserve">Pesawat Telpon </v>
      </c>
      <c r="H603" s="3" t="s">
        <v>1014</v>
      </c>
      <c r="I603" s="14" t="s">
        <v>49</v>
      </c>
      <c r="J603" s="20" t="s">
        <v>984</v>
      </c>
      <c r="K603" s="3" t="s">
        <v>69</v>
      </c>
      <c r="L603" s="3">
        <v>2018</v>
      </c>
      <c r="M603" s="5"/>
      <c r="N603" s="64">
        <f>VLOOKUP(H603,'KODE BARANG 001'!$D$3:$L$115,8,0)</f>
        <v>300000</v>
      </c>
      <c r="O603" s="3" t="s">
        <v>214</v>
      </c>
      <c r="P603" s="14" t="str">
        <f t="shared" si="9"/>
        <v>OR13/GA /PK/BTI /2018-013</v>
      </c>
      <c r="Q603" s="3"/>
    </row>
    <row r="604" spans="2:17" x14ac:dyDescent="0.25">
      <c r="B604" s="14" t="s">
        <v>1195</v>
      </c>
      <c r="C604" s="4" t="str">
        <f>VLOOKUP(H604,'KODE BARANG 001'!$D$4:$H$111,5,FALSE)</f>
        <v xml:space="preserve">PERLENGKAPAN </v>
      </c>
      <c r="D604" s="3" t="str">
        <f>VLOOKUP(C604,'KODE BARANG 001'!$H$4:$I$115,2,0)</f>
        <v>PK</v>
      </c>
      <c r="E604" s="3" t="str">
        <f>IFERROR(VLOOKUP('ALL '!H604,'KODE BARANG 001'!$D$3:$F$111,3,FALSE),"")</f>
        <v xml:space="preserve">OTHER </v>
      </c>
      <c r="F604" s="4" t="str">
        <f>VLOOKUP(H604,'KODE BARANG 001'!$D$3:E703,2,FALSE)</f>
        <v xml:space="preserve">TELPON </v>
      </c>
      <c r="G604" s="4" t="str">
        <f>VLOOKUP(H604,'KODE BARANG 001'!$D$4:$G$115,4,FALSE)</f>
        <v xml:space="preserve">Pesawat Telpon </v>
      </c>
      <c r="H604" s="3" t="s">
        <v>1014</v>
      </c>
      <c r="I604" s="14" t="s">
        <v>50</v>
      </c>
      <c r="J604" s="20" t="s">
        <v>984</v>
      </c>
      <c r="K604" s="3" t="s">
        <v>69</v>
      </c>
      <c r="L604" s="3">
        <v>2018</v>
      </c>
      <c r="M604" s="5"/>
      <c r="N604" s="64">
        <f>VLOOKUP(H604,'KODE BARANG 001'!$D$3:$L$115,8,0)</f>
        <v>300000</v>
      </c>
      <c r="O604" s="3" t="s">
        <v>214</v>
      </c>
      <c r="P604" s="14" t="str">
        <f t="shared" si="9"/>
        <v>OR13/GA /PK/BTI /2018-014</v>
      </c>
      <c r="Q604" s="3"/>
    </row>
    <row r="605" spans="2:17" x14ac:dyDescent="0.25">
      <c r="B605" s="14" t="s">
        <v>1196</v>
      </c>
      <c r="C605" s="4" t="str">
        <f>VLOOKUP(H605,'KODE BARANG 001'!$D$4:$H$111,5,FALSE)</f>
        <v xml:space="preserve">PERLENGKAPAN </v>
      </c>
      <c r="D605" s="3" t="str">
        <f>VLOOKUP(C605,'KODE BARANG 001'!$H$4:$I$115,2,0)</f>
        <v>PK</v>
      </c>
      <c r="E605" s="3" t="str">
        <f>IFERROR(VLOOKUP('ALL '!H605,'KODE BARANG 001'!$D$3:$F$111,3,FALSE),"")</f>
        <v xml:space="preserve">OTHER </v>
      </c>
      <c r="F605" s="4" t="str">
        <f>VLOOKUP(H605,'KODE BARANG 001'!$D$3:E704,2,FALSE)</f>
        <v xml:space="preserve">TELPON </v>
      </c>
      <c r="G605" s="4" t="str">
        <f>VLOOKUP(H605,'KODE BARANG 001'!$D$4:$G$115,4,FALSE)</f>
        <v xml:space="preserve">Pesawat Telpon </v>
      </c>
      <c r="H605" s="3" t="s">
        <v>1014</v>
      </c>
      <c r="I605" s="14" t="s">
        <v>51</v>
      </c>
      <c r="J605" s="20" t="s">
        <v>1023</v>
      </c>
      <c r="K605" s="3" t="s">
        <v>69</v>
      </c>
      <c r="L605" s="3">
        <v>2018</v>
      </c>
      <c r="M605" s="5"/>
      <c r="N605" s="64">
        <f>VLOOKUP(H605,'KODE BARANG 001'!$D$3:$L$115,8,0)</f>
        <v>300000</v>
      </c>
      <c r="O605" s="3" t="s">
        <v>214</v>
      </c>
      <c r="P605" s="14" t="str">
        <f t="shared" si="9"/>
        <v>OR13/GA /PK/BTI /2018-015</v>
      </c>
      <c r="Q605" s="3"/>
    </row>
    <row r="606" spans="2:17" x14ac:dyDescent="0.25">
      <c r="B606" s="14" t="s">
        <v>1197</v>
      </c>
      <c r="C606" s="4" t="str">
        <f>VLOOKUP(H606,'KODE BARANG 001'!$D$4:$H$111,5,FALSE)</f>
        <v xml:space="preserve">PERLENGKAPAN </v>
      </c>
      <c r="D606" s="3" t="str">
        <f>VLOOKUP(C606,'KODE BARANG 001'!$H$4:$I$115,2,0)</f>
        <v>PK</v>
      </c>
      <c r="E606" s="3" t="str">
        <f>IFERROR(VLOOKUP('ALL '!H606,'KODE BARANG 001'!$D$3:$F$111,3,FALSE),"")</f>
        <v xml:space="preserve">OTHER </v>
      </c>
      <c r="F606" s="4" t="str">
        <f>VLOOKUP(H606,'KODE BARANG 001'!$D$3:E705,2,FALSE)</f>
        <v xml:space="preserve">TELPON </v>
      </c>
      <c r="G606" s="4" t="str">
        <f>VLOOKUP(H606,'KODE BARANG 001'!$D$4:$G$115,4,FALSE)</f>
        <v xml:space="preserve">Pesawat Telpon </v>
      </c>
      <c r="H606" s="3" t="s">
        <v>1014</v>
      </c>
      <c r="I606" s="14" t="s">
        <v>52</v>
      </c>
      <c r="J606" s="20" t="s">
        <v>1022</v>
      </c>
      <c r="K606" s="3" t="s">
        <v>69</v>
      </c>
      <c r="L606" s="3">
        <v>2018</v>
      </c>
      <c r="M606" s="5"/>
      <c r="N606" s="64">
        <f>VLOOKUP(H606,'KODE BARANG 001'!$D$3:$L$115,8,0)</f>
        <v>300000</v>
      </c>
      <c r="O606" s="3" t="s">
        <v>214</v>
      </c>
      <c r="P606" s="14" t="str">
        <f t="shared" si="9"/>
        <v>OR13/GA /PK/BTI /2018-016</v>
      </c>
      <c r="Q606" s="3"/>
    </row>
    <row r="607" spans="2:17" x14ac:dyDescent="0.25">
      <c r="B607" s="14" t="s">
        <v>1198</v>
      </c>
      <c r="C607" s="4" t="str">
        <f>VLOOKUP(H607,'KODE BARANG 001'!$D$4:$H$111,5,FALSE)</f>
        <v xml:space="preserve">PERLENGKAPAN </v>
      </c>
      <c r="D607" s="3" t="str">
        <f>VLOOKUP(C607,'KODE BARANG 001'!$H$4:$I$115,2,0)</f>
        <v>PK</v>
      </c>
      <c r="E607" s="3" t="str">
        <f>IFERROR(VLOOKUP('ALL '!H607,'KODE BARANG 001'!$D$3:$F$111,3,FALSE),"")</f>
        <v xml:space="preserve">OTHER </v>
      </c>
      <c r="F607" s="4" t="str">
        <f>VLOOKUP(H607,'KODE BARANG 001'!$D$3:E706,2,FALSE)</f>
        <v xml:space="preserve">TELPON </v>
      </c>
      <c r="G607" s="4" t="str">
        <f>VLOOKUP(H607,'KODE BARANG 001'!$D$4:$G$115,4,FALSE)</f>
        <v xml:space="preserve">Pesawat Telpon </v>
      </c>
      <c r="H607" s="3" t="s">
        <v>1014</v>
      </c>
      <c r="I607" s="14" t="s">
        <v>53</v>
      </c>
      <c r="J607" s="20" t="s">
        <v>1022</v>
      </c>
      <c r="K607" s="3" t="s">
        <v>69</v>
      </c>
      <c r="L607" s="3">
        <v>2018</v>
      </c>
      <c r="M607" s="5"/>
      <c r="N607" s="64">
        <f>VLOOKUP(H607,'KODE BARANG 001'!$D$3:$L$115,8,0)</f>
        <v>300000</v>
      </c>
      <c r="O607" s="3" t="s">
        <v>214</v>
      </c>
      <c r="P607" s="14" t="str">
        <f t="shared" si="9"/>
        <v>OR13/GA /PK/BTI /2018-017</v>
      </c>
      <c r="Q607" s="3"/>
    </row>
    <row r="608" spans="2:17" x14ac:dyDescent="0.25">
      <c r="B608" s="14" t="s">
        <v>1199</v>
      </c>
      <c r="C608" s="4" t="str">
        <f>VLOOKUP(H608,'KODE BARANG 001'!$D$4:$H$111,5,FALSE)</f>
        <v xml:space="preserve">PERLENGKAPAN </v>
      </c>
      <c r="D608" s="3" t="str">
        <f>VLOOKUP(C608,'KODE BARANG 001'!$H$4:$I$115,2,0)</f>
        <v>PK</v>
      </c>
      <c r="E608" s="3" t="str">
        <f>IFERROR(VLOOKUP('ALL '!H608,'KODE BARANG 001'!$D$3:$F$111,3,FALSE),"")</f>
        <v xml:space="preserve">OTHER </v>
      </c>
      <c r="F608" s="4" t="str">
        <f>VLOOKUP(H608,'KODE BARANG 001'!$D$3:E707,2,FALSE)</f>
        <v xml:space="preserve">TELPON </v>
      </c>
      <c r="G608" s="4" t="str">
        <f>VLOOKUP(H608,'KODE BARANG 001'!$D$4:$G$115,4,FALSE)</f>
        <v xml:space="preserve">Pesawat Telpon </v>
      </c>
      <c r="H608" s="3" t="s">
        <v>1014</v>
      </c>
      <c r="I608" s="14" t="s">
        <v>54</v>
      </c>
      <c r="J608" s="20" t="s">
        <v>979</v>
      </c>
      <c r="K608" s="3" t="s">
        <v>69</v>
      </c>
      <c r="L608" s="3">
        <v>2018</v>
      </c>
      <c r="M608" s="5"/>
      <c r="N608" s="64">
        <f>VLOOKUP(H608,'KODE BARANG 001'!$D$3:$L$115,8,0)</f>
        <v>300000</v>
      </c>
      <c r="O608" s="3" t="s">
        <v>214</v>
      </c>
      <c r="P608" s="14" t="str">
        <f t="shared" si="9"/>
        <v>OR13/GA /PK/BTI /2018-018</v>
      </c>
      <c r="Q608" s="3"/>
    </row>
    <row r="609" spans="2:17" x14ac:dyDescent="0.25">
      <c r="B609" s="14" t="s">
        <v>1200</v>
      </c>
      <c r="C609" s="4" t="str">
        <f>VLOOKUP(H609,'KODE BARANG 001'!$D$4:$H$111,5,FALSE)</f>
        <v xml:space="preserve">PERLENGKAPAN </v>
      </c>
      <c r="D609" s="3" t="str">
        <f>VLOOKUP(C609,'KODE BARANG 001'!$H$4:$I$115,2,0)</f>
        <v>PK</v>
      </c>
      <c r="E609" s="3" t="str">
        <f>IFERROR(VLOOKUP('ALL '!H609,'KODE BARANG 001'!$D$3:$F$111,3,FALSE),"")</f>
        <v xml:space="preserve">OTHER </v>
      </c>
      <c r="F609" s="4" t="str">
        <f>VLOOKUP(H609,'KODE BARANG 001'!$D$3:E708,2,FALSE)</f>
        <v xml:space="preserve">TELPON </v>
      </c>
      <c r="G609" s="4" t="str">
        <f>VLOOKUP(H609,'KODE BARANG 001'!$D$4:$G$115,4,FALSE)</f>
        <v xml:space="preserve">Pesawat Telpon </v>
      </c>
      <c r="H609" s="3" t="s">
        <v>1014</v>
      </c>
      <c r="I609" s="14" t="s">
        <v>55</v>
      </c>
      <c r="J609" s="20" t="s">
        <v>987</v>
      </c>
      <c r="K609" s="3" t="s">
        <v>69</v>
      </c>
      <c r="L609" s="3">
        <v>2018</v>
      </c>
      <c r="M609" s="5"/>
      <c r="N609" s="64">
        <f>VLOOKUP(H609,'KODE BARANG 001'!$D$3:$L$115,8,0)</f>
        <v>300000</v>
      </c>
      <c r="O609" s="3" t="s">
        <v>214</v>
      </c>
      <c r="P609" s="14" t="str">
        <f t="shared" si="9"/>
        <v>OR13/GA /PK/BTI /2018-019</v>
      </c>
      <c r="Q609" s="3"/>
    </row>
    <row r="610" spans="2:17" x14ac:dyDescent="0.25">
      <c r="B610" s="14" t="s">
        <v>1201</v>
      </c>
      <c r="C610" s="4" t="str">
        <f>VLOOKUP(H610,'KODE BARANG 001'!$D$4:$H$111,5,FALSE)</f>
        <v xml:space="preserve">PERLENGKAPAN </v>
      </c>
      <c r="D610" s="3" t="str">
        <f>VLOOKUP(C610,'KODE BARANG 001'!$H$4:$I$115,2,0)</f>
        <v>PK</v>
      </c>
      <c r="E610" s="3" t="str">
        <f>IFERROR(VLOOKUP('ALL '!H610,'KODE BARANG 001'!$D$3:$F$111,3,FALSE),"")</f>
        <v xml:space="preserve">OTHER </v>
      </c>
      <c r="F610" s="4" t="str">
        <f>VLOOKUP(H610,'KODE BARANG 001'!$D$3:E709,2,FALSE)</f>
        <v xml:space="preserve">TELPON </v>
      </c>
      <c r="G610" s="4" t="str">
        <f>VLOOKUP(H610,'KODE BARANG 001'!$D$4:$G$115,4,FALSE)</f>
        <v xml:space="preserve">Pesawat Telpon </v>
      </c>
      <c r="H610" s="3" t="s">
        <v>1014</v>
      </c>
      <c r="I610" s="14" t="s">
        <v>56</v>
      </c>
      <c r="J610" s="20" t="s">
        <v>1024</v>
      </c>
      <c r="K610" s="3" t="s">
        <v>69</v>
      </c>
      <c r="L610" s="3">
        <v>2018</v>
      </c>
      <c r="M610" s="5"/>
      <c r="N610" s="64">
        <f>VLOOKUP(H610,'KODE BARANG 001'!$D$3:$L$115,8,0)</f>
        <v>300000</v>
      </c>
      <c r="O610" s="3" t="s">
        <v>214</v>
      </c>
      <c r="P610" s="14" t="str">
        <f t="shared" si="9"/>
        <v>OR13/GA /PK/BTI /2018-020</v>
      </c>
      <c r="Q610" s="3"/>
    </row>
    <row r="611" spans="2:17" x14ac:dyDescent="0.25">
      <c r="B611" s="14" t="s">
        <v>1202</v>
      </c>
      <c r="C611" s="4" t="str">
        <f>VLOOKUP(H611,'KODE BARANG 001'!$D$4:$H$111,5,FALSE)</f>
        <v xml:space="preserve">PERLENGKAPAN </v>
      </c>
      <c r="D611" s="3" t="str">
        <f>VLOOKUP(C611,'KODE BARANG 001'!$H$4:$I$115,2,0)</f>
        <v>PK</v>
      </c>
      <c r="E611" s="3" t="str">
        <f>IFERROR(VLOOKUP('ALL '!H611,'KODE BARANG 001'!$D$3:$F$111,3,FALSE),"")</f>
        <v xml:space="preserve">OTHER </v>
      </c>
      <c r="F611" s="4" t="str">
        <f>VLOOKUP(H611,'KODE BARANG 001'!$D$3:E710,2,FALSE)</f>
        <v xml:space="preserve">TELPON </v>
      </c>
      <c r="G611" s="4" t="str">
        <f>VLOOKUP(H611,'KODE BARANG 001'!$D$4:$G$115,4,FALSE)</f>
        <v xml:space="preserve">Pesawat Telpon </v>
      </c>
      <c r="H611" s="3" t="s">
        <v>1014</v>
      </c>
      <c r="I611" s="14" t="s">
        <v>57</v>
      </c>
      <c r="J611" s="20" t="s">
        <v>1024</v>
      </c>
      <c r="K611" s="3" t="s">
        <v>69</v>
      </c>
      <c r="L611" s="3">
        <v>2018</v>
      </c>
      <c r="M611" s="5"/>
      <c r="N611" s="64">
        <f>VLOOKUP(H611,'KODE BARANG 001'!$D$3:$L$115,8,0)</f>
        <v>300000</v>
      </c>
      <c r="O611" s="3" t="s">
        <v>214</v>
      </c>
      <c r="P611" s="14" t="str">
        <f t="shared" si="9"/>
        <v>OR13/GA /PK/BTI /2018-021</v>
      </c>
      <c r="Q611" s="3"/>
    </row>
    <row r="612" spans="2:17" x14ac:dyDescent="0.25">
      <c r="B612" s="14" t="s">
        <v>1203</v>
      </c>
      <c r="C612" s="4" t="str">
        <f>VLOOKUP(H612,'KODE BARANG 001'!$D$4:$H$111,5,FALSE)</f>
        <v xml:space="preserve">PERLENGKAPAN </v>
      </c>
      <c r="D612" s="3" t="str">
        <f>VLOOKUP(C612,'KODE BARANG 001'!$H$4:$I$115,2,0)</f>
        <v>PK</v>
      </c>
      <c r="E612" s="3" t="str">
        <f>IFERROR(VLOOKUP('ALL '!H612,'KODE BARANG 001'!$D$3:$F$111,3,FALSE),"")</f>
        <v xml:space="preserve">OTHER </v>
      </c>
      <c r="F612" s="4" t="str">
        <f>VLOOKUP(H612,'KODE BARANG 001'!$D$3:E711,2,FALSE)</f>
        <v xml:space="preserve">SPEAKER </v>
      </c>
      <c r="G612" s="4" t="str">
        <f>VLOOKUP(H612,'KODE BARANG 001'!$D$4:$G$115,4,FALSE)</f>
        <v xml:space="preserve">Speaker Aktif </v>
      </c>
      <c r="H612" s="3" t="s">
        <v>824</v>
      </c>
      <c r="I612" s="14" t="s">
        <v>37</v>
      </c>
      <c r="J612" s="20" t="s">
        <v>67</v>
      </c>
      <c r="K612" s="3" t="s">
        <v>69</v>
      </c>
      <c r="L612" s="3">
        <v>2021</v>
      </c>
      <c r="M612" s="5"/>
      <c r="N612" s="64">
        <f>VLOOKUP(H612,'KODE BARANG 001'!$D$3:$L$115,8,0)</f>
        <v>5500000</v>
      </c>
      <c r="O612" s="3" t="s">
        <v>214</v>
      </c>
      <c r="P612" s="14" t="str">
        <f t="shared" si="9"/>
        <v>OR12/GA /PK/BTI /2021-001</v>
      </c>
      <c r="Q612" s="3"/>
    </row>
    <row r="613" spans="2:17" x14ac:dyDescent="0.25">
      <c r="B613" s="14" t="s">
        <v>1204</v>
      </c>
      <c r="C613" s="4" t="str">
        <f>VLOOKUP(H613,'KODE BARANG 001'!$D$4:$H$111,5,FALSE)</f>
        <v xml:space="preserve">PERALATAN </v>
      </c>
      <c r="D613" s="3" t="str">
        <f>VLOOKUP(C613,'KODE BARANG 001'!$H$4:$I$115,2,0)</f>
        <v>PL</v>
      </c>
      <c r="E613" s="3" t="str">
        <f>IFERROR(VLOOKUP('ALL '!H613,'KODE BARANG 001'!$D$3:$F$111,3,FALSE),"")</f>
        <v>MEJA</v>
      </c>
      <c r="F613" s="4" t="str">
        <f>VLOOKUP(H613,'KODE BARANG 001'!$D$3:E712,2,FALSE)</f>
        <v>MEJA STAFF 2</v>
      </c>
      <c r="G613" s="4" t="str">
        <f>VLOOKUP(H613,'KODE BARANG 001'!$D$4:$G$115,4,FALSE)</f>
        <v>Donati Cherry Office Table-4ft</v>
      </c>
      <c r="H613" s="3" t="s">
        <v>351</v>
      </c>
      <c r="I613" s="14" t="s">
        <v>53</v>
      </c>
      <c r="J613" s="20" t="s">
        <v>1024</v>
      </c>
      <c r="K613" s="3" t="s">
        <v>69</v>
      </c>
      <c r="L613" s="3">
        <v>2021</v>
      </c>
      <c r="M613" s="5"/>
      <c r="N613" s="64">
        <f>VLOOKUP(H613,'KODE BARANG 001'!$D$3:$L$115,8,0)</f>
        <v>2100000</v>
      </c>
      <c r="O613" s="3" t="s">
        <v>214</v>
      </c>
      <c r="P613" s="14" t="str">
        <f t="shared" si="9"/>
        <v>MJ02/GA /PL/BTI /2021-017</v>
      </c>
      <c r="Q613" s="3"/>
    </row>
    <row r="614" spans="2:17" x14ac:dyDescent="0.25">
      <c r="B614" s="14" t="s">
        <v>1205</v>
      </c>
      <c r="C614" s="4" t="str">
        <f>VLOOKUP(H614,'KODE BARANG 001'!$D$4:$H$111,5,FALSE)</f>
        <v xml:space="preserve">PERALATAN </v>
      </c>
      <c r="D614" s="3" t="str">
        <f>VLOOKUP(C614,'KODE BARANG 001'!$H$4:$I$115,2,0)</f>
        <v>PL</v>
      </c>
      <c r="E614" s="3" t="str">
        <f>IFERROR(VLOOKUP('ALL '!H614,'KODE BARANG 001'!$D$3:$F$111,3,FALSE),"")</f>
        <v>MEJA</v>
      </c>
      <c r="F614" s="4" t="str">
        <f>VLOOKUP(H614,'KODE BARANG 001'!$D$3:E713,2,FALSE)</f>
        <v>MEJA STAFF 2</v>
      </c>
      <c r="G614" s="4" t="str">
        <f>VLOOKUP(H614,'KODE BARANG 001'!$D$4:$G$115,4,FALSE)</f>
        <v>Donati Cherry Office Table-4ft</v>
      </c>
      <c r="H614" s="3" t="s">
        <v>351</v>
      </c>
      <c r="I614" s="14" t="s">
        <v>53</v>
      </c>
      <c r="J614" s="20" t="s">
        <v>1024</v>
      </c>
      <c r="K614" s="3" t="s">
        <v>69</v>
      </c>
      <c r="L614" s="3">
        <v>2021</v>
      </c>
      <c r="M614" s="5"/>
      <c r="N614" s="64">
        <f>VLOOKUP(H614,'KODE BARANG 001'!$D$3:$L$115,8,0)</f>
        <v>2100000</v>
      </c>
      <c r="O614" s="3" t="s">
        <v>214</v>
      </c>
      <c r="P614" s="14" t="str">
        <f t="shared" si="9"/>
        <v>MJ02/GA /PL/BTI /2021-017</v>
      </c>
      <c r="Q614" s="3"/>
    </row>
    <row r="615" spans="2:17" x14ac:dyDescent="0.25">
      <c r="B615" s="14" t="s">
        <v>1206</v>
      </c>
      <c r="C615" s="4" t="str">
        <f>VLOOKUP(H615,'KODE BARANG 001'!$D$4:$H$111,5,FALSE)</f>
        <v xml:space="preserve">PERALATAN </v>
      </c>
      <c r="D615" s="3" t="str">
        <f>VLOOKUP(C615,'KODE BARANG 001'!$H$4:$I$115,2,0)</f>
        <v>PL</v>
      </c>
      <c r="E615" s="3" t="str">
        <f>IFERROR(VLOOKUP('ALL '!H615,'KODE BARANG 001'!$D$3:$F$111,3,FALSE),"")</f>
        <v>MEJA</v>
      </c>
      <c r="F615" s="4" t="str">
        <f>VLOOKUP(H615,'KODE BARANG 001'!$D$3:E714,2,FALSE)</f>
        <v>MEJA STAFF 2</v>
      </c>
      <c r="G615" s="4" t="str">
        <f>VLOOKUP(H615,'KODE BARANG 001'!$D$4:$G$115,4,FALSE)</f>
        <v>Donati Cherry Office Table-4ft</v>
      </c>
      <c r="H615" s="3" t="s">
        <v>351</v>
      </c>
      <c r="I615" s="14" t="s">
        <v>54</v>
      </c>
      <c r="J615" s="20" t="s">
        <v>1024</v>
      </c>
      <c r="K615" s="3" t="s">
        <v>69</v>
      </c>
      <c r="L615" s="3">
        <v>2021</v>
      </c>
      <c r="M615" s="5"/>
      <c r="N615" s="64">
        <f>VLOOKUP(H615,'KODE BARANG 001'!$D$3:$L$115,8,0)</f>
        <v>2100000</v>
      </c>
      <c r="O615" s="3" t="s">
        <v>214</v>
      </c>
      <c r="P615" s="14" t="str">
        <f t="shared" si="9"/>
        <v>MJ02/GA /PL/BTI /2021-018</v>
      </c>
      <c r="Q615" s="3"/>
    </row>
    <row r="616" spans="2:17" x14ac:dyDescent="0.25">
      <c r="B616" s="14" t="s">
        <v>1207</v>
      </c>
      <c r="C616" s="4" t="str">
        <f>VLOOKUP(H616,'KODE BARANG 001'!$D$4:$H$111,5,FALSE)</f>
        <v xml:space="preserve">PERALATAN </v>
      </c>
      <c r="D616" s="3" t="str">
        <f>VLOOKUP(C616,'KODE BARANG 001'!$H$4:$I$115,2,0)</f>
        <v>PL</v>
      </c>
      <c r="E616" s="3" t="str">
        <f>IFERROR(VLOOKUP('ALL '!H616,'KODE BARANG 001'!$D$3:$F$111,3,FALSE),"")</f>
        <v>MEJA</v>
      </c>
      <c r="F616" s="4" t="str">
        <f>VLOOKUP(H616,'KODE BARANG 001'!$D$3:E715,2,FALSE)</f>
        <v>MEJA STAFF 2</v>
      </c>
      <c r="G616" s="4" t="str">
        <f>VLOOKUP(H616,'KODE BARANG 001'!$D$4:$G$115,4,FALSE)</f>
        <v>Donati Cherry Office Table-4ft</v>
      </c>
      <c r="H616" s="3" t="s">
        <v>351</v>
      </c>
      <c r="I616" s="14" t="s">
        <v>55</v>
      </c>
      <c r="J616" s="20" t="s">
        <v>1024</v>
      </c>
      <c r="K616" s="3" t="s">
        <v>69</v>
      </c>
      <c r="L616" s="3">
        <v>2021</v>
      </c>
      <c r="M616" s="5"/>
      <c r="N616" s="64">
        <f>VLOOKUP(H616,'KODE BARANG 001'!$D$3:$L$115,8,0)</f>
        <v>2100000</v>
      </c>
      <c r="O616" s="3" t="s">
        <v>214</v>
      </c>
      <c r="P616" s="14" t="str">
        <f t="shared" si="9"/>
        <v>MJ02/GA /PL/BTI /2021-019</v>
      </c>
      <c r="Q616" s="3"/>
    </row>
    <row r="617" spans="2:17" x14ac:dyDescent="0.25">
      <c r="B617" s="14" t="s">
        <v>1208</v>
      </c>
      <c r="C617" s="4" t="str">
        <f>VLOOKUP(H617,'KODE BARANG 001'!$D$4:$H$111,5,FALSE)</f>
        <v xml:space="preserve">PERALATAN </v>
      </c>
      <c r="D617" s="3" t="str">
        <f>VLOOKUP(C617,'KODE BARANG 001'!$H$4:$I$115,2,0)</f>
        <v>PL</v>
      </c>
      <c r="E617" s="3" t="str">
        <f>IFERROR(VLOOKUP('ALL '!H617,'KODE BARANG 001'!$D$3:$F$111,3,FALSE),"")</f>
        <v>MEJA</v>
      </c>
      <c r="F617" s="4" t="str">
        <f>VLOOKUP(H617,'KODE BARANG 001'!$D$3:E716,2,FALSE)</f>
        <v>MEJA STAFF 2</v>
      </c>
      <c r="G617" s="4" t="str">
        <f>VLOOKUP(H617,'KODE BARANG 001'!$D$4:$G$115,4,FALSE)</f>
        <v>Donati Cherry Office Table-4ft</v>
      </c>
      <c r="H617" s="3" t="s">
        <v>351</v>
      </c>
      <c r="I617" s="14" t="s">
        <v>56</v>
      </c>
      <c r="J617" s="20" t="s">
        <v>1024</v>
      </c>
      <c r="K617" s="3" t="s">
        <v>69</v>
      </c>
      <c r="L617" s="3">
        <v>2021</v>
      </c>
      <c r="M617" s="5"/>
      <c r="N617" s="64">
        <f>VLOOKUP(H617,'KODE BARANG 001'!$D$3:$L$115,8,0)</f>
        <v>2100000</v>
      </c>
      <c r="O617" s="3" t="s">
        <v>214</v>
      </c>
      <c r="P617" s="14" t="str">
        <f t="shared" si="9"/>
        <v>MJ02/GA /PL/BTI /2021-020</v>
      </c>
      <c r="Q617" s="3"/>
    </row>
    <row r="618" spans="2:17" x14ac:dyDescent="0.25">
      <c r="B618" s="14" t="s">
        <v>1209</v>
      </c>
      <c r="C618" s="4" t="str">
        <f>VLOOKUP(H618,'KODE BARANG 001'!$D$4:$H$111,5,FALSE)</f>
        <v xml:space="preserve">PERALATAN </v>
      </c>
      <c r="D618" s="3" t="str">
        <f>VLOOKUP(C618,'KODE BARANG 001'!$H$4:$I$115,2,0)</f>
        <v>PL</v>
      </c>
      <c r="E618" s="3" t="str">
        <f>IFERROR(VLOOKUP('ALL '!H618,'KODE BARANG 001'!$D$3:$F$111,3,FALSE),"")</f>
        <v>MEJA</v>
      </c>
      <c r="F618" s="4" t="str">
        <f>VLOOKUP(H618,'KODE BARANG 001'!$D$3:E717,2,FALSE)</f>
        <v>MEJA STAFF 2</v>
      </c>
      <c r="G618" s="4" t="str">
        <f>VLOOKUP(H618,'KODE BARANG 001'!$D$4:$G$115,4,FALSE)</f>
        <v>Donati Cherry Office Table-4ft</v>
      </c>
      <c r="H618" s="3" t="s">
        <v>351</v>
      </c>
      <c r="I618" s="14" t="s">
        <v>57</v>
      </c>
      <c r="J618" s="20" t="s">
        <v>1024</v>
      </c>
      <c r="K618" s="3" t="s">
        <v>69</v>
      </c>
      <c r="L618" s="3">
        <v>2021</v>
      </c>
      <c r="M618" s="5"/>
      <c r="N618" s="64">
        <f>VLOOKUP(H618,'KODE BARANG 001'!$D$3:$L$115,8,0)</f>
        <v>2100000</v>
      </c>
      <c r="O618" s="3" t="s">
        <v>214</v>
      </c>
      <c r="P618" s="14" t="str">
        <f t="shared" si="9"/>
        <v>MJ02/GA /PL/BTI /2021-021</v>
      </c>
      <c r="Q618" s="3"/>
    </row>
    <row r="619" spans="2:17" x14ac:dyDescent="0.25">
      <c r="B619" s="14" t="s">
        <v>1210</v>
      </c>
      <c r="C619" s="4" t="str">
        <f>VLOOKUP(H619,'KODE BARANG 001'!$D$4:$H$111,5,FALSE)</f>
        <v xml:space="preserve">PERALATAN </v>
      </c>
      <c r="D619" s="3" t="str">
        <f>VLOOKUP(C619,'KODE BARANG 001'!$H$4:$I$115,2,0)</f>
        <v>PL</v>
      </c>
      <c r="E619" s="3" t="str">
        <f>IFERROR(VLOOKUP('ALL '!H619,'KODE BARANG 001'!$D$3:$F$111,3,FALSE),"")</f>
        <v>MEJA</v>
      </c>
      <c r="F619" s="4" t="str">
        <f>VLOOKUP(H619,'KODE BARANG 001'!$D$3:E718,2,FALSE)</f>
        <v>MEJA STAFF 2</v>
      </c>
      <c r="G619" s="4" t="str">
        <f>VLOOKUP(H619,'KODE BARANG 001'!$D$4:$G$115,4,FALSE)</f>
        <v>Donati Cherry Office Table-4ft</v>
      </c>
      <c r="H619" s="3" t="s">
        <v>351</v>
      </c>
      <c r="I619" s="14" t="s">
        <v>58</v>
      </c>
      <c r="J619" s="20" t="s">
        <v>1024</v>
      </c>
      <c r="K619" s="3" t="s">
        <v>69</v>
      </c>
      <c r="L619" s="3">
        <v>2021</v>
      </c>
      <c r="M619" s="5"/>
      <c r="N619" s="64">
        <f>VLOOKUP(H619,'KODE BARANG 001'!$D$3:$L$115,8,0)</f>
        <v>2100000</v>
      </c>
      <c r="O619" s="3" t="s">
        <v>214</v>
      </c>
      <c r="P619" s="14" t="str">
        <f t="shared" si="9"/>
        <v>MJ02/GA /PL/BTI /2021-022</v>
      </c>
      <c r="Q619" s="3"/>
    </row>
    <row r="620" spans="2:17" x14ac:dyDescent="0.25">
      <c r="B620" s="14" t="s">
        <v>1211</v>
      </c>
      <c r="C620" s="4" t="str">
        <f>VLOOKUP(H620,'KODE BARANG 001'!$D$4:$H$111,5,FALSE)</f>
        <v xml:space="preserve">PERALATAN </v>
      </c>
      <c r="D620" s="3" t="str">
        <f>VLOOKUP(C620,'KODE BARANG 001'!$H$4:$I$115,2,0)</f>
        <v>PL</v>
      </c>
      <c r="E620" s="3" t="str">
        <f>IFERROR(VLOOKUP('ALL '!H620,'KODE BARANG 001'!$D$3:$F$111,3,FALSE),"")</f>
        <v>MEJA</v>
      </c>
      <c r="F620" s="4" t="str">
        <f>VLOOKUP(H620,'KODE BARANG 001'!$D$3:E719,2,FALSE)</f>
        <v>MEJA STAFF 2</v>
      </c>
      <c r="G620" s="4" t="str">
        <f>VLOOKUP(H620,'KODE BARANG 001'!$D$4:$G$115,4,FALSE)</f>
        <v>Donati Cherry Office Table-4ft</v>
      </c>
      <c r="H620" s="3" t="s">
        <v>351</v>
      </c>
      <c r="I620" s="14" t="s">
        <v>59</v>
      </c>
      <c r="J620" s="20" t="s">
        <v>1024</v>
      </c>
      <c r="K620" s="3" t="s">
        <v>69</v>
      </c>
      <c r="L620" s="3">
        <v>2021</v>
      </c>
      <c r="M620" s="5"/>
      <c r="N620" s="64">
        <f>VLOOKUP(H620,'KODE BARANG 001'!$D$3:$L$115,8,0)</f>
        <v>2100000</v>
      </c>
      <c r="O620" s="3" t="s">
        <v>214</v>
      </c>
      <c r="P620" s="14" t="str">
        <f t="shared" si="9"/>
        <v>MJ02/GA /PL/BTI /2021-023</v>
      </c>
      <c r="Q620" s="3"/>
    </row>
    <row r="621" spans="2:17" x14ac:dyDescent="0.25">
      <c r="B621" s="14" t="s">
        <v>1212</v>
      </c>
      <c r="C621" s="4" t="str">
        <f>VLOOKUP(H621,'KODE BARANG 001'!$D$4:$H$111,5,FALSE)</f>
        <v xml:space="preserve">PERALATAN </v>
      </c>
      <c r="D621" s="3" t="str">
        <f>VLOOKUP(C621,'KODE BARANG 001'!$H$4:$I$115,2,0)</f>
        <v>PL</v>
      </c>
      <c r="E621" s="3" t="str">
        <f>IFERROR(VLOOKUP('ALL '!H621,'KODE BARANG 001'!$D$3:$F$111,3,FALSE),"")</f>
        <v>MEJA</v>
      </c>
      <c r="F621" s="4" t="str">
        <f>VLOOKUP(H621,'KODE BARANG 001'!$D$3:E720,2,FALSE)</f>
        <v>MEJA STAFF 2</v>
      </c>
      <c r="G621" s="4" t="str">
        <f>VLOOKUP(H621,'KODE BARANG 001'!$D$4:$G$115,4,FALSE)</f>
        <v>Donati Cherry Office Table-4ft</v>
      </c>
      <c r="H621" s="3" t="s">
        <v>351</v>
      </c>
      <c r="I621" s="14" t="s">
        <v>60</v>
      </c>
      <c r="J621" s="20" t="s">
        <v>1024</v>
      </c>
      <c r="K621" s="3" t="s">
        <v>69</v>
      </c>
      <c r="L621" s="3">
        <v>2021</v>
      </c>
      <c r="M621" s="5"/>
      <c r="N621" s="64">
        <f>VLOOKUP(H621,'KODE BARANG 001'!$D$3:$L$115,8,0)</f>
        <v>2100000</v>
      </c>
      <c r="O621" s="3" t="s">
        <v>214</v>
      </c>
      <c r="P621" s="14" t="str">
        <f t="shared" si="9"/>
        <v>MJ02/GA /PL/BTI /2021-024</v>
      </c>
      <c r="Q621" s="3"/>
    </row>
    <row r="622" spans="2:17" x14ac:dyDescent="0.25">
      <c r="B622" s="14" t="s">
        <v>1213</v>
      </c>
      <c r="C622" s="4" t="str">
        <f>VLOOKUP(H622,'KODE BARANG 001'!$D$4:$H$111,5,FALSE)</f>
        <v xml:space="preserve">PERALATAN </v>
      </c>
      <c r="D622" s="3" t="str">
        <f>VLOOKUP(C622,'KODE BARANG 001'!$H$4:$I$115,2,0)</f>
        <v>PL</v>
      </c>
      <c r="E622" s="3" t="str">
        <f>IFERROR(VLOOKUP('ALL '!H622,'KODE BARANG 001'!$D$3:$F$111,3,FALSE),"")</f>
        <v>MEJA</v>
      </c>
      <c r="F622" s="4" t="str">
        <f>VLOOKUP(H622,'KODE BARANG 001'!$D$3:E721,2,FALSE)</f>
        <v>MEJA STAFF 2</v>
      </c>
      <c r="G622" s="4" t="str">
        <f>VLOOKUP(H622,'KODE BARANG 001'!$D$4:$G$115,4,FALSE)</f>
        <v>Donati Cherry Office Table-4ft</v>
      </c>
      <c r="H622" s="3" t="s">
        <v>351</v>
      </c>
      <c r="I622" s="14" t="s">
        <v>61</v>
      </c>
      <c r="J622" s="20" t="s">
        <v>1024</v>
      </c>
      <c r="K622" s="3" t="s">
        <v>69</v>
      </c>
      <c r="L622" s="3">
        <v>2021</v>
      </c>
      <c r="M622" s="5"/>
      <c r="N622" s="64">
        <f>VLOOKUP(H622,'KODE BARANG 001'!$D$3:$L$115,8,0)</f>
        <v>2100000</v>
      </c>
      <c r="O622" s="3" t="s">
        <v>214</v>
      </c>
      <c r="P622" s="14" t="str">
        <f t="shared" si="9"/>
        <v>MJ02/GA /PL/BTI /2021-025</v>
      </c>
      <c r="Q622" s="3"/>
    </row>
    <row r="623" spans="2:17" x14ac:dyDescent="0.25">
      <c r="B623" s="14" t="s">
        <v>1214</v>
      </c>
      <c r="C623" s="4" t="str">
        <f>VLOOKUP(H623,'KODE BARANG 001'!$D$4:$H$111,5,FALSE)</f>
        <v xml:space="preserve">PERALATAN </v>
      </c>
      <c r="D623" s="3" t="str">
        <f>VLOOKUP(C623,'KODE BARANG 001'!$H$4:$I$115,2,0)</f>
        <v>PL</v>
      </c>
      <c r="E623" s="3" t="str">
        <f>IFERROR(VLOOKUP('ALL '!H623,'KODE BARANG 001'!$D$3:$F$111,3,FALSE),"")</f>
        <v>MEJA</v>
      </c>
      <c r="F623" s="4" t="str">
        <f>VLOOKUP(H623,'KODE BARANG 001'!$D$3:E722,2,FALSE)</f>
        <v>MEJA STAFF 2</v>
      </c>
      <c r="G623" s="4" t="str">
        <f>VLOOKUP(H623,'KODE BARANG 001'!$D$4:$G$115,4,FALSE)</f>
        <v>Donati Cherry Office Table-4ft</v>
      </c>
      <c r="H623" s="3" t="s">
        <v>351</v>
      </c>
      <c r="I623" s="14" t="s">
        <v>70</v>
      </c>
      <c r="J623" s="20" t="s">
        <v>1024</v>
      </c>
      <c r="K623" s="3" t="s">
        <v>69</v>
      </c>
      <c r="L623" s="3">
        <v>2021</v>
      </c>
      <c r="M623" s="5"/>
      <c r="N623" s="64">
        <f>VLOOKUP(H623,'KODE BARANG 001'!$D$3:$L$115,8,0)</f>
        <v>2100000</v>
      </c>
      <c r="O623" s="3" t="s">
        <v>214</v>
      </c>
      <c r="P623" s="14" t="str">
        <f t="shared" si="9"/>
        <v>MJ02/GA /PL/BTI /2021-026</v>
      </c>
      <c r="Q623" s="3"/>
    </row>
    <row r="624" spans="2:17" x14ac:dyDescent="0.25">
      <c r="B624" s="14" t="s">
        <v>1215</v>
      </c>
      <c r="C624" s="4" t="str">
        <f>VLOOKUP(H624,'KODE BARANG 001'!$D$4:$H$111,5,FALSE)</f>
        <v xml:space="preserve">PERALATAN </v>
      </c>
      <c r="D624" s="3" t="str">
        <f>VLOOKUP(C624,'KODE BARANG 001'!$H$4:$I$115,2,0)</f>
        <v>PL</v>
      </c>
      <c r="E624" s="3" t="str">
        <f>IFERROR(VLOOKUP('ALL '!H624,'KODE BARANG 001'!$D$3:$F$111,3,FALSE),"")</f>
        <v>MEJA</v>
      </c>
      <c r="F624" s="4" t="str">
        <f>VLOOKUP(H624,'KODE BARANG 001'!$D$3:E723,2,FALSE)</f>
        <v>MEJA STAFF 1</v>
      </c>
      <c r="G624" s="4" t="str">
        <f>VLOOKUP(H624,'KODE BARANG 001'!$D$4:$G$115,4,FALSE)</f>
        <v>Donati Winch desk 120 x 60 cm Beech+ Alu</v>
      </c>
      <c r="H624" s="3" t="s">
        <v>350</v>
      </c>
      <c r="I624" s="14" t="s">
        <v>85</v>
      </c>
      <c r="J624" s="20" t="s">
        <v>1024</v>
      </c>
      <c r="K624" s="3" t="s">
        <v>69</v>
      </c>
      <c r="L624" s="3">
        <v>2021</v>
      </c>
      <c r="M624" s="5"/>
      <c r="N624" s="64">
        <f>VLOOKUP(H624,'KODE BARANG 001'!$D$3:$L$115,8,0)</f>
        <v>1500000</v>
      </c>
      <c r="O624" s="3" t="s">
        <v>214</v>
      </c>
      <c r="P624" s="14" t="str">
        <f t="shared" si="9"/>
        <v>MJ01/GA /PL/BTI /2021-041</v>
      </c>
      <c r="Q624" s="3"/>
    </row>
    <row r="625" spans="2:17" x14ac:dyDescent="0.25">
      <c r="B625" s="14" t="s">
        <v>1216</v>
      </c>
      <c r="C625" s="4" t="str">
        <f>VLOOKUP(H625,'KODE BARANG 001'!$D$4:$H$111,5,FALSE)</f>
        <v xml:space="preserve">PERALATAN </v>
      </c>
      <c r="D625" s="3" t="str">
        <f>VLOOKUP(C625,'KODE BARANG 001'!$H$4:$I$115,2,0)</f>
        <v>PL</v>
      </c>
      <c r="E625" s="3" t="str">
        <f>IFERROR(VLOOKUP('ALL '!H625,'KODE BARANG 001'!$D$3:$F$111,3,FALSE),"")</f>
        <v>MEJA</v>
      </c>
      <c r="F625" s="4" t="str">
        <f>VLOOKUP(H625,'KODE BARANG 001'!$D$3:E724,2,FALSE)</f>
        <v>MEJA STAFF 1</v>
      </c>
      <c r="G625" s="4" t="str">
        <f>VLOOKUP(H625,'KODE BARANG 001'!$D$4:$G$115,4,FALSE)</f>
        <v>Donati Winch desk 120 x 60 cm Beech+ Alu</v>
      </c>
      <c r="H625" s="3" t="s">
        <v>350</v>
      </c>
      <c r="I625" s="14" t="s">
        <v>86</v>
      </c>
      <c r="J625" s="20" t="s">
        <v>1024</v>
      </c>
      <c r="K625" s="3" t="s">
        <v>69</v>
      </c>
      <c r="L625" s="3">
        <v>2021</v>
      </c>
      <c r="M625" s="5"/>
      <c r="N625" s="64">
        <f>VLOOKUP(H625,'KODE BARANG 001'!$D$3:$L$115,8,0)</f>
        <v>1500000</v>
      </c>
      <c r="O625" s="3" t="s">
        <v>214</v>
      </c>
      <c r="P625" s="14" t="str">
        <f t="shared" si="9"/>
        <v>MJ01/GA /PL/BTI /2021-042</v>
      </c>
      <c r="Q625" s="3"/>
    </row>
    <row r="626" spans="2:17" x14ac:dyDescent="0.25">
      <c r="B626" s="14" t="s">
        <v>1217</v>
      </c>
      <c r="C626" s="4" t="str">
        <f>VLOOKUP(H626,'KODE BARANG 001'!$D$4:$H$111,5,FALSE)</f>
        <v xml:space="preserve">PERALATAN </v>
      </c>
      <c r="D626" s="3" t="str">
        <f>VLOOKUP(C626,'KODE BARANG 001'!$H$4:$I$115,2,0)</f>
        <v>PL</v>
      </c>
      <c r="E626" s="3" t="str">
        <f>IFERROR(VLOOKUP('ALL '!H626,'KODE BARANG 001'!$D$3:$F$111,3,FALSE),"")</f>
        <v>MEJA</v>
      </c>
      <c r="F626" s="4" t="str">
        <f>VLOOKUP(H626,'KODE BARANG 001'!$D$3:E725,2,FALSE)</f>
        <v>MEJA STAFF 1</v>
      </c>
      <c r="G626" s="4" t="str">
        <f>VLOOKUP(H626,'KODE BARANG 001'!$D$4:$G$115,4,FALSE)</f>
        <v>Donati Winch desk 120 x 60 cm Beech+ Alu</v>
      </c>
      <c r="H626" s="3" t="s">
        <v>350</v>
      </c>
      <c r="I626" s="14" t="s">
        <v>87</v>
      </c>
      <c r="J626" s="20" t="s">
        <v>1024</v>
      </c>
      <c r="K626" s="3" t="s">
        <v>69</v>
      </c>
      <c r="L626" s="3">
        <v>2021</v>
      </c>
      <c r="M626" s="5"/>
      <c r="N626" s="64">
        <f>VLOOKUP(H626,'KODE BARANG 001'!$D$3:$L$115,8,0)</f>
        <v>1500000</v>
      </c>
      <c r="O626" s="3" t="s">
        <v>214</v>
      </c>
      <c r="P626" s="14" t="str">
        <f t="shared" si="9"/>
        <v>MJ01/GA /PL/BTI /2021-043</v>
      </c>
      <c r="Q626" s="3"/>
    </row>
    <row r="627" spans="2:17" x14ac:dyDescent="0.25">
      <c r="B627" s="14" t="s">
        <v>1218</v>
      </c>
      <c r="C627" s="4" t="str">
        <f>VLOOKUP(H627,'KODE BARANG 001'!$D$4:$H$111,5,FALSE)</f>
        <v xml:space="preserve">PERALATAN </v>
      </c>
      <c r="D627" s="3" t="str">
        <f>VLOOKUP(C627,'KODE BARANG 001'!$H$4:$I$115,2,0)</f>
        <v>PL</v>
      </c>
      <c r="E627" s="3" t="str">
        <f>IFERROR(VLOOKUP('ALL '!H627,'KODE BARANG 001'!$D$3:$F$111,3,FALSE),"")</f>
        <v>MEJA</v>
      </c>
      <c r="F627" s="4" t="str">
        <f>VLOOKUP(H627,'KODE BARANG 001'!$D$3:E726,2,FALSE)</f>
        <v>MEJA STAFF 1</v>
      </c>
      <c r="G627" s="4" t="str">
        <f>VLOOKUP(H627,'KODE BARANG 001'!$D$4:$G$115,4,FALSE)</f>
        <v>Donati Winch desk 120 x 60 cm Beech+ Alu</v>
      </c>
      <c r="H627" s="3" t="s">
        <v>350</v>
      </c>
      <c r="I627" s="14" t="s">
        <v>88</v>
      </c>
      <c r="J627" s="20" t="s">
        <v>1024</v>
      </c>
      <c r="K627" s="3" t="s">
        <v>69</v>
      </c>
      <c r="L627" s="3">
        <v>2021</v>
      </c>
      <c r="N627" s="64">
        <f>VLOOKUP(H627,'KODE BARANG 001'!$D$3:$L$115,8,0)</f>
        <v>1500000</v>
      </c>
      <c r="O627" s="3" t="s">
        <v>214</v>
      </c>
      <c r="P627" s="14" t="str">
        <f t="shared" si="9"/>
        <v>MJ01/GA /PL/BTI /2021-044</v>
      </c>
      <c r="Q627" s="3"/>
    </row>
    <row r="628" spans="2:17" x14ac:dyDescent="0.25">
      <c r="B628" s="14" t="s">
        <v>1219</v>
      </c>
      <c r="C628" s="4" t="str">
        <f>VLOOKUP(H628,'KODE BARANG 001'!$D$4:$H$111,5,FALSE)</f>
        <v xml:space="preserve">PERALATAN </v>
      </c>
      <c r="D628" s="3" t="str">
        <f>VLOOKUP(C628,'KODE BARANG 001'!$H$4:$I$115,2,0)</f>
        <v>PL</v>
      </c>
      <c r="E628" s="3" t="str">
        <f>IFERROR(VLOOKUP('ALL '!H628,'KODE BARANG 001'!$D$3:$F$111,3,FALSE),"")</f>
        <v>MEJA</v>
      </c>
      <c r="F628" s="4" t="str">
        <f>VLOOKUP(H628,'KODE BARANG 001'!$D$3:E727,2,FALSE)</f>
        <v>MEJA STAFF 1</v>
      </c>
      <c r="G628" s="4" t="str">
        <f>VLOOKUP(H628,'KODE BARANG 001'!$D$4:$G$115,4,FALSE)</f>
        <v>Donati Winch desk 120 x 60 cm Beech+ Alu</v>
      </c>
      <c r="H628" s="3" t="s">
        <v>350</v>
      </c>
      <c r="I628" s="14" t="s">
        <v>89</v>
      </c>
      <c r="J628" s="20" t="s">
        <v>1024</v>
      </c>
      <c r="K628" s="3" t="s">
        <v>69</v>
      </c>
      <c r="L628" s="3">
        <v>2021</v>
      </c>
      <c r="N628" s="64">
        <f>VLOOKUP(H628,'KODE BARANG 001'!$D$3:$L$115,8,0)</f>
        <v>1500000</v>
      </c>
      <c r="O628" s="3" t="s">
        <v>214</v>
      </c>
      <c r="P628" s="14" t="str">
        <f t="shared" si="9"/>
        <v>MJ01/GA /PL/BTI /2021-045</v>
      </c>
      <c r="Q628" s="3"/>
    </row>
    <row r="629" spans="2:17" x14ac:dyDescent="0.25">
      <c r="B629" s="14" t="s">
        <v>1220</v>
      </c>
      <c r="C629" s="4" t="str">
        <f>VLOOKUP(H629,'KODE BARANG 001'!$D$4:$H$111,5,FALSE)</f>
        <v xml:space="preserve">PERALATAN </v>
      </c>
      <c r="D629" s="3" t="str">
        <f>VLOOKUP(C629,'KODE BARANG 001'!$H$4:$I$115,2,0)</f>
        <v>PL</v>
      </c>
      <c r="E629" s="3" t="str">
        <f>IFERROR(VLOOKUP('ALL '!H629,'KODE BARANG 001'!$D$3:$F$111,3,FALSE),"")</f>
        <v xml:space="preserve">KURSI </v>
      </c>
      <c r="F629" s="4" t="str">
        <f>VLOOKUP(H629,'KODE BARANG 001'!$D$3:E728,2,FALSE)</f>
        <v xml:space="preserve">KURSI STAFF </v>
      </c>
      <c r="G629" s="4" t="str">
        <f>VLOOKUP(H629,'KODE BARANG 001'!$D$4:$G$115,4,FALSE)</f>
        <v>Donati Office Chair DO-126 Series Fabric 24</v>
      </c>
      <c r="H629" s="3" t="s">
        <v>325</v>
      </c>
      <c r="I629" s="14" t="s">
        <v>75</v>
      </c>
      <c r="J629" s="20" t="s">
        <v>1024</v>
      </c>
      <c r="K629" s="3" t="s">
        <v>69</v>
      </c>
      <c r="L629" s="3">
        <v>2021</v>
      </c>
      <c r="N629" s="64">
        <f>VLOOKUP(H629,'KODE BARANG 001'!$D$3:$L$115,8,0)</f>
        <v>650000</v>
      </c>
      <c r="O629" s="3" t="s">
        <v>214</v>
      </c>
      <c r="P629" s="14" t="str">
        <f t="shared" si="9"/>
        <v>KR01/GA /PL/BTI /2021-031</v>
      </c>
      <c r="Q629" s="3"/>
    </row>
    <row r="630" spans="2:17" x14ac:dyDescent="0.25">
      <c r="B630" s="14" t="s">
        <v>1221</v>
      </c>
      <c r="C630" s="4" t="str">
        <f>VLOOKUP(H630,'KODE BARANG 001'!$D$4:$H$111,5,FALSE)</f>
        <v xml:space="preserve">PERALATAN </v>
      </c>
      <c r="D630" s="3" t="str">
        <f>VLOOKUP(C630,'KODE BARANG 001'!$H$4:$I$115,2,0)</f>
        <v>PL</v>
      </c>
      <c r="E630" s="3" t="str">
        <f>IFERROR(VLOOKUP('ALL '!H630,'KODE BARANG 001'!$D$3:$F$111,3,FALSE),"")</f>
        <v xml:space="preserve">KURSI </v>
      </c>
      <c r="F630" s="4" t="str">
        <f>VLOOKUP(H630,'KODE BARANG 001'!$D$3:E729,2,FALSE)</f>
        <v xml:space="preserve">KURSI STAFF </v>
      </c>
      <c r="G630" s="4" t="str">
        <f>VLOOKUP(H630,'KODE BARANG 001'!$D$4:$G$115,4,FALSE)</f>
        <v>Donati Office Chair DO-126 Series Fabric 24</v>
      </c>
      <c r="H630" s="3" t="s">
        <v>325</v>
      </c>
      <c r="I630" s="14" t="s">
        <v>76</v>
      </c>
      <c r="J630" s="20" t="s">
        <v>1024</v>
      </c>
      <c r="K630" s="3" t="s">
        <v>69</v>
      </c>
      <c r="L630" s="3">
        <v>2021</v>
      </c>
      <c r="N630" s="64">
        <f>VLOOKUP(H630,'KODE BARANG 001'!$D$3:$L$115,8,0)</f>
        <v>650000</v>
      </c>
      <c r="O630" s="3" t="s">
        <v>214</v>
      </c>
      <c r="P630" s="14" t="str">
        <f t="shared" si="9"/>
        <v>KR01/GA /PL/BTI /2021-032</v>
      </c>
      <c r="Q630" s="3"/>
    </row>
    <row r="631" spans="2:17" x14ac:dyDescent="0.25">
      <c r="B631" s="14" t="s">
        <v>1222</v>
      </c>
      <c r="C631" s="4" t="str">
        <f>VLOOKUP(H631,'KODE BARANG 001'!$D$4:$H$111,5,FALSE)</f>
        <v xml:space="preserve">PERALATAN </v>
      </c>
      <c r="D631" s="3" t="str">
        <f>VLOOKUP(C631,'KODE BARANG 001'!$H$4:$I$115,2,0)</f>
        <v>PL</v>
      </c>
      <c r="E631" s="3" t="str">
        <f>IFERROR(VLOOKUP('ALL '!H631,'KODE BARANG 001'!$D$3:$F$111,3,FALSE),"")</f>
        <v xml:space="preserve">KURSI </v>
      </c>
      <c r="F631" s="4" t="str">
        <f>VLOOKUP(H631,'KODE BARANG 001'!$D$3:E730,2,FALSE)</f>
        <v xml:space="preserve">KURSI STAFF </v>
      </c>
      <c r="G631" s="4" t="str">
        <f>VLOOKUP(H631,'KODE BARANG 001'!$D$4:$G$115,4,FALSE)</f>
        <v>Donati Office Chair DO-126 Series Fabric 24</v>
      </c>
      <c r="H631" s="3" t="s">
        <v>325</v>
      </c>
      <c r="I631" s="14" t="s">
        <v>77</v>
      </c>
      <c r="J631" s="20" t="s">
        <v>1024</v>
      </c>
      <c r="K631" s="3" t="s">
        <v>69</v>
      </c>
      <c r="L631" s="3">
        <v>2021</v>
      </c>
      <c r="N631" s="64">
        <f>VLOOKUP(H631,'KODE BARANG 001'!$D$3:$L$115,8,0)</f>
        <v>650000</v>
      </c>
      <c r="O631" s="3" t="s">
        <v>214</v>
      </c>
      <c r="P631" s="14" t="str">
        <f t="shared" si="9"/>
        <v>KR01/GA /PL/BTI /2021-033</v>
      </c>
      <c r="Q631" s="3"/>
    </row>
    <row r="632" spans="2:17" x14ac:dyDescent="0.25">
      <c r="B632" s="14" t="s">
        <v>1223</v>
      </c>
      <c r="C632" s="4" t="str">
        <f>VLOOKUP(H632,'KODE BARANG 001'!$D$4:$H$111,5,FALSE)</f>
        <v xml:space="preserve">PERALATAN </v>
      </c>
      <c r="D632" s="3" t="str">
        <f>VLOOKUP(C632,'KODE BARANG 001'!$H$4:$I$115,2,0)</f>
        <v>PL</v>
      </c>
      <c r="E632" s="3" t="str">
        <f>IFERROR(VLOOKUP('ALL '!H632,'KODE BARANG 001'!$D$3:$F$111,3,FALSE),"")</f>
        <v xml:space="preserve">KURSI </v>
      </c>
      <c r="F632" s="4" t="str">
        <f>VLOOKUP(H632,'KODE BARANG 001'!$D$3:E731,2,FALSE)</f>
        <v xml:space="preserve">KURSI STAFF </v>
      </c>
      <c r="G632" s="4" t="str">
        <f>VLOOKUP(H632,'KODE BARANG 001'!$D$4:$G$115,4,FALSE)</f>
        <v>Donati Kursi Kantor DO-591 G BLACK</v>
      </c>
      <c r="H632" s="3" t="s">
        <v>330</v>
      </c>
      <c r="I632" s="14" t="s">
        <v>57</v>
      </c>
      <c r="J632" s="38" t="s">
        <v>1024</v>
      </c>
      <c r="K632" s="3" t="s">
        <v>69</v>
      </c>
      <c r="L632" s="3">
        <v>2021</v>
      </c>
      <c r="N632" s="64">
        <f>VLOOKUP(H632,'KODE BARANG 001'!$D$3:$L$115,8,0)</f>
        <v>700000</v>
      </c>
      <c r="O632" s="3" t="s">
        <v>214</v>
      </c>
      <c r="P632" s="14" t="str">
        <f t="shared" si="9"/>
        <v>KR06/GA /PL/BTI /2021-021</v>
      </c>
      <c r="Q632" s="3"/>
    </row>
    <row r="633" spans="2:17" x14ac:dyDescent="0.25">
      <c r="B633" s="14" t="s">
        <v>1224</v>
      </c>
      <c r="C633" s="4" t="str">
        <f>VLOOKUP(H633,'KODE BARANG 001'!$D$4:$H$111,5,FALSE)</f>
        <v xml:space="preserve">PERALATAN </v>
      </c>
      <c r="D633" s="3" t="str">
        <f>VLOOKUP(C633,'KODE BARANG 001'!$H$4:$I$115,2,0)</f>
        <v>PL</v>
      </c>
      <c r="E633" s="3" t="str">
        <f>IFERROR(VLOOKUP('ALL '!H633,'KODE BARANG 001'!$D$3:$F$111,3,FALSE),"")</f>
        <v xml:space="preserve">KURSI </v>
      </c>
      <c r="F633" s="4" t="str">
        <f>VLOOKUP(H633,'KODE BARANG 001'!$D$3:E732,2,FALSE)</f>
        <v xml:space="preserve">KURSI STAFF </v>
      </c>
      <c r="G633" s="4" t="str">
        <f>VLOOKUP(H633,'KODE BARANG 001'!$D$4:$G$115,4,FALSE)</f>
        <v>Donati Kursi Kantor DO-591 G BLACK</v>
      </c>
      <c r="H633" s="3" t="s">
        <v>330</v>
      </c>
      <c r="I633" s="14" t="s">
        <v>58</v>
      </c>
      <c r="J633" s="20" t="s">
        <v>1024</v>
      </c>
      <c r="K633" s="3" t="s">
        <v>69</v>
      </c>
      <c r="L633" s="3">
        <v>2021</v>
      </c>
      <c r="N633" s="64">
        <f>VLOOKUP(H633,'KODE BARANG 001'!$D$3:$L$115,8,0)</f>
        <v>700000</v>
      </c>
      <c r="O633" s="3" t="s">
        <v>214</v>
      </c>
      <c r="P633" s="14" t="str">
        <f t="shared" si="9"/>
        <v>KR06/GA /PL/BTI /2021-022</v>
      </c>
      <c r="Q633" s="3"/>
    </row>
    <row r="634" spans="2:17" x14ac:dyDescent="0.25">
      <c r="B634" s="14" t="s">
        <v>1225</v>
      </c>
      <c r="C634" s="4" t="str">
        <f>VLOOKUP(H634,'KODE BARANG 001'!$D$4:$H$111,5,FALSE)</f>
        <v xml:space="preserve">PERALATAN </v>
      </c>
      <c r="D634" s="3" t="str">
        <f>VLOOKUP(C634,'KODE BARANG 001'!$H$4:$I$115,2,0)</f>
        <v>PL</v>
      </c>
      <c r="E634" s="3" t="str">
        <f>IFERROR(VLOOKUP('ALL '!H634,'KODE BARANG 001'!$D$3:$F$111,3,FALSE),"")</f>
        <v xml:space="preserve">KURSI </v>
      </c>
      <c r="F634" s="4" t="str">
        <f>VLOOKUP(H634,'KODE BARANG 001'!$D$3:E733,2,FALSE)</f>
        <v xml:space="preserve">KURSI STAFF </v>
      </c>
      <c r="G634" s="4" t="str">
        <f>VLOOKUP(H634,'KODE BARANG 001'!$D$4:$G$115,4,FALSE)</f>
        <v>Donati Kursi Kantor DO-591 G BLACK</v>
      </c>
      <c r="H634" s="3" t="s">
        <v>330</v>
      </c>
      <c r="I634" s="14" t="s">
        <v>59</v>
      </c>
      <c r="J634" s="20" t="s">
        <v>1024</v>
      </c>
      <c r="K634" s="3" t="s">
        <v>69</v>
      </c>
      <c r="L634" s="3">
        <v>2021</v>
      </c>
      <c r="N634" s="64">
        <f>VLOOKUP(H634,'KODE BARANG 001'!$D$3:$L$115,8,0)</f>
        <v>700000</v>
      </c>
      <c r="O634" s="3" t="s">
        <v>214</v>
      </c>
      <c r="P634" s="14" t="str">
        <f t="shared" si="9"/>
        <v>KR06/GA /PL/BTI /2021-023</v>
      </c>
      <c r="Q634" s="3"/>
    </row>
    <row r="635" spans="2:17" x14ac:dyDescent="0.25">
      <c r="B635" s="14" t="s">
        <v>1226</v>
      </c>
      <c r="C635" s="4" t="str">
        <f>VLOOKUP(H635,'KODE BARANG 001'!$D$4:$H$111,5,FALSE)</f>
        <v xml:space="preserve">PERALATAN </v>
      </c>
      <c r="D635" s="3" t="str">
        <f>VLOOKUP(C635,'KODE BARANG 001'!$H$4:$I$115,2,0)</f>
        <v>PL</v>
      </c>
      <c r="E635" s="3" t="str">
        <f>IFERROR(VLOOKUP('ALL '!H635,'KODE BARANG 001'!$D$3:$F$111,3,FALSE),"")</f>
        <v xml:space="preserve">KURSI </v>
      </c>
      <c r="F635" s="4" t="str">
        <f>VLOOKUP(H635,'KODE BARANG 001'!$D$3:E734,2,FALSE)</f>
        <v xml:space="preserve">KURSI STAFF </v>
      </c>
      <c r="G635" s="4" t="str">
        <f>VLOOKUP(H635,'KODE BARANG 001'!$D$4:$G$115,4,FALSE)</f>
        <v>Donati Kursi Kantor DO-591 G BLACK</v>
      </c>
      <c r="H635" s="3" t="s">
        <v>330</v>
      </c>
      <c r="I635" s="14" t="s">
        <v>60</v>
      </c>
      <c r="J635" s="20" t="s">
        <v>1024</v>
      </c>
      <c r="K635" s="3" t="s">
        <v>69</v>
      </c>
      <c r="L635" s="3">
        <v>2021</v>
      </c>
      <c r="N635" s="64">
        <f>VLOOKUP(H635,'KODE BARANG 001'!$D$3:$L$115,8,0)</f>
        <v>700000</v>
      </c>
      <c r="O635" s="3" t="s">
        <v>214</v>
      </c>
      <c r="P635" s="14" t="str">
        <f t="shared" si="9"/>
        <v>KR06/GA /PL/BTI /2021-024</v>
      </c>
      <c r="Q635" s="3"/>
    </row>
    <row r="636" spans="2:17" x14ac:dyDescent="0.25">
      <c r="B636" s="14" t="s">
        <v>1227</v>
      </c>
      <c r="C636" s="4" t="str">
        <f>VLOOKUP(H636,'KODE BARANG 001'!$D$4:$H$111,5,FALSE)</f>
        <v xml:space="preserve">PERALATAN </v>
      </c>
      <c r="D636" s="3" t="str">
        <f>VLOOKUP(C636,'KODE BARANG 001'!$H$4:$I$115,2,0)</f>
        <v>PL</v>
      </c>
      <c r="E636" s="3" t="str">
        <f>IFERROR(VLOOKUP('ALL '!H636,'KODE BARANG 001'!$D$3:$F$111,3,FALSE),"")</f>
        <v xml:space="preserve">KURSI </v>
      </c>
      <c r="F636" s="4" t="str">
        <f>VLOOKUP(H636,'KODE BARANG 001'!$D$3:E735,2,FALSE)</f>
        <v xml:space="preserve">KURSI STAFF </v>
      </c>
      <c r="G636" s="4" t="str">
        <f>VLOOKUP(H636,'KODE BARANG 001'!$D$4:$G$115,4,FALSE)</f>
        <v>Donati Kursi Kantor DO-591 G BLACK</v>
      </c>
      <c r="H636" s="3" t="s">
        <v>330</v>
      </c>
      <c r="I636" s="14" t="s">
        <v>61</v>
      </c>
      <c r="J636" s="20" t="s">
        <v>1024</v>
      </c>
      <c r="K636" s="3" t="s">
        <v>69</v>
      </c>
      <c r="L636" s="3">
        <v>2021</v>
      </c>
      <c r="N636" s="64">
        <f>VLOOKUP(H636,'KODE BARANG 001'!$D$3:$L$115,8,0)</f>
        <v>700000</v>
      </c>
      <c r="O636" s="3" t="s">
        <v>214</v>
      </c>
      <c r="P636" s="14" t="str">
        <f t="shared" si="9"/>
        <v>KR06/GA /PL/BTI /2021-025</v>
      </c>
      <c r="Q636" s="3"/>
    </row>
    <row r="637" spans="2:17" x14ac:dyDescent="0.25">
      <c r="B637" s="14" t="s">
        <v>1228</v>
      </c>
      <c r="C637" s="4" t="str">
        <f>VLOOKUP(H637,'KODE BARANG 001'!$D$4:$H$111,5,FALSE)</f>
        <v xml:space="preserve">PERALATAN </v>
      </c>
      <c r="D637" s="3" t="str">
        <f>VLOOKUP(C637,'KODE BARANG 001'!$H$4:$I$115,2,0)</f>
        <v>PL</v>
      </c>
      <c r="E637" s="3" t="str">
        <f>IFERROR(VLOOKUP('ALL '!H637,'KODE BARANG 001'!$D$3:$F$111,3,FALSE),"")</f>
        <v xml:space="preserve">KURSI </v>
      </c>
      <c r="F637" s="4" t="str">
        <f>VLOOKUP(H637,'KODE BARANG 001'!$D$3:E736,2,FALSE)</f>
        <v xml:space="preserve">KURSI STAFF </v>
      </c>
      <c r="G637" s="4" t="str">
        <f>VLOOKUP(H637,'KODE BARANG 001'!$D$4:$G$115,4,FALSE)</f>
        <v>Donati Kursi Kantor DO-591 G BLACK</v>
      </c>
      <c r="H637" s="3" t="s">
        <v>330</v>
      </c>
      <c r="I637" s="14" t="s">
        <v>70</v>
      </c>
      <c r="J637" s="20" t="s">
        <v>1024</v>
      </c>
      <c r="K637" s="3" t="s">
        <v>69</v>
      </c>
      <c r="L637" s="3">
        <v>2021</v>
      </c>
      <c r="N637" s="64">
        <f>VLOOKUP(H637,'KODE BARANG 001'!$D$3:$L$115,8,0)</f>
        <v>700000</v>
      </c>
      <c r="O637" s="3" t="s">
        <v>214</v>
      </c>
      <c r="P637" s="14" t="str">
        <f t="shared" si="9"/>
        <v>KR06/GA /PL/BTI /2021-026</v>
      </c>
      <c r="Q637" s="3"/>
    </row>
    <row r="638" spans="2:17" x14ac:dyDescent="0.25">
      <c r="B638" s="14" t="s">
        <v>1229</v>
      </c>
      <c r="C638" s="4" t="str">
        <f>VLOOKUP(H638,'KODE BARANG 001'!$D$4:$H$111,5,FALSE)</f>
        <v xml:space="preserve">PERALATAN </v>
      </c>
      <c r="D638" s="3" t="str">
        <f>VLOOKUP(C638,'KODE BARANG 001'!$H$4:$I$115,2,0)</f>
        <v>PL</v>
      </c>
      <c r="E638" s="3" t="str">
        <f>IFERROR(VLOOKUP('ALL '!H638,'KODE BARANG 001'!$D$3:$F$111,3,FALSE),"")</f>
        <v xml:space="preserve">KURSI </v>
      </c>
      <c r="F638" s="4" t="str">
        <f>VLOOKUP(H638,'KODE BARANG 001'!$D$3:E737,2,FALSE)</f>
        <v xml:space="preserve">KURSI STAFF </v>
      </c>
      <c r="G638" s="4" t="str">
        <f>VLOOKUP(H638,'KODE BARANG 001'!$D$4:$G$115,4,FALSE)</f>
        <v>Kursi Isabel 300TT - Hitam</v>
      </c>
      <c r="H638" s="3" t="s">
        <v>333</v>
      </c>
      <c r="I638" s="14" t="s">
        <v>49</v>
      </c>
      <c r="J638" s="20" t="s">
        <v>1024</v>
      </c>
      <c r="K638" s="3" t="s">
        <v>69</v>
      </c>
      <c r="L638" s="3">
        <v>2021</v>
      </c>
      <c r="N638" s="64">
        <f>VLOOKUP(H638,'KODE BARANG 001'!$D$3:$L$115,8,0)</f>
        <v>320000</v>
      </c>
      <c r="O638" s="3" t="s">
        <v>214</v>
      </c>
      <c r="P638" s="14" t="str">
        <f t="shared" si="9"/>
        <v>KR09/GA /PL/BTI /2021-013</v>
      </c>
      <c r="Q638" s="3"/>
    </row>
    <row r="639" spans="2:17" x14ac:dyDescent="0.25">
      <c r="B639" s="14" t="s">
        <v>1230</v>
      </c>
      <c r="C639" s="4" t="str">
        <f>VLOOKUP(H639,'KODE BARANG 001'!$D$4:$H$111,5,FALSE)</f>
        <v xml:space="preserve">PERALATAN </v>
      </c>
      <c r="D639" s="3" t="str">
        <f>VLOOKUP(C639,'KODE BARANG 001'!$H$4:$I$115,2,0)</f>
        <v>PL</v>
      </c>
      <c r="E639" s="3" t="str">
        <f>IFERROR(VLOOKUP('ALL '!H639,'KODE BARANG 001'!$D$3:$F$111,3,FALSE),"")</f>
        <v xml:space="preserve">KURSI </v>
      </c>
      <c r="F639" s="4" t="str">
        <f>VLOOKUP(H639,'KODE BARANG 001'!$D$3:E738,2,FALSE)</f>
        <v xml:space="preserve">KURSI STAFF </v>
      </c>
      <c r="G639" s="4" t="str">
        <f>VLOOKUP(H639,'KODE BARANG 001'!$D$4:$G$115,4,FALSE)</f>
        <v>Kursi Isabel 300TT - Hitam</v>
      </c>
      <c r="H639" s="3" t="s">
        <v>333</v>
      </c>
      <c r="I639" s="14" t="s">
        <v>50</v>
      </c>
      <c r="J639" s="20" t="s">
        <v>1024</v>
      </c>
      <c r="K639" s="3" t="s">
        <v>69</v>
      </c>
      <c r="L639" s="3">
        <v>2021</v>
      </c>
      <c r="N639" s="64">
        <f>VLOOKUP(H639,'KODE BARANG 001'!$D$3:$L$115,8,0)</f>
        <v>320000</v>
      </c>
      <c r="O639" s="3" t="s">
        <v>214</v>
      </c>
      <c r="P639" s="14" t="str">
        <f t="shared" si="9"/>
        <v>KR09/GA /PL/BTI /2021-014</v>
      </c>
      <c r="Q639" s="3"/>
    </row>
    <row r="640" spans="2:17" x14ac:dyDescent="0.25">
      <c r="B640" s="14" t="s">
        <v>1231</v>
      </c>
      <c r="C640" s="4" t="str">
        <f>VLOOKUP(H640,'KODE BARANG 001'!$D$4:$H$111,5,FALSE)</f>
        <v xml:space="preserve">PERALATAN </v>
      </c>
      <c r="D640" s="3" t="str">
        <f>VLOOKUP(C640,'KODE BARANG 001'!$H$4:$I$115,2,0)</f>
        <v>PL</v>
      </c>
      <c r="E640" s="3" t="str">
        <f>IFERROR(VLOOKUP('ALL '!H640,'KODE BARANG 001'!$D$3:$F$111,3,FALSE),"")</f>
        <v xml:space="preserve">KURSI </v>
      </c>
      <c r="F640" s="4" t="str">
        <f>VLOOKUP(H640,'KODE BARANG 001'!$D$3:E739,2,FALSE)</f>
        <v xml:space="preserve">KURSI STAFF </v>
      </c>
      <c r="G640" s="4" t="str">
        <f>VLOOKUP(H640,'KODE BARANG 001'!$D$4:$G$115,4,FALSE)</f>
        <v>Kursi Isabel 300TT - Hitam</v>
      </c>
      <c r="H640" s="3" t="s">
        <v>333</v>
      </c>
      <c r="I640" s="14" t="s">
        <v>51</v>
      </c>
      <c r="J640" s="20" t="s">
        <v>1024</v>
      </c>
      <c r="K640" s="3" t="s">
        <v>69</v>
      </c>
      <c r="L640" s="3">
        <v>2021</v>
      </c>
      <c r="N640" s="64">
        <f>VLOOKUP(H640,'KODE BARANG 001'!$D$3:$L$115,8,0)</f>
        <v>320000</v>
      </c>
      <c r="O640" s="3" t="s">
        <v>214</v>
      </c>
      <c r="P640" s="14" t="str">
        <f t="shared" si="9"/>
        <v>KR09/GA /PL/BTI /2021-015</v>
      </c>
      <c r="Q640" s="3"/>
    </row>
    <row r="641" spans="2:17" x14ac:dyDescent="0.25">
      <c r="B641" s="14" t="s">
        <v>1232</v>
      </c>
      <c r="C641" s="4" t="str">
        <f>VLOOKUP(H641,'KODE BARANG 001'!$D$4:$H$111,5,FALSE)</f>
        <v xml:space="preserve">PERALATAN </v>
      </c>
      <c r="D641" s="3" t="str">
        <f>VLOOKUP(C641,'KODE BARANG 001'!$H$4:$I$115,2,0)</f>
        <v>PL</v>
      </c>
      <c r="E641" s="3" t="str">
        <f>IFERROR(VLOOKUP('ALL '!H641,'KODE BARANG 001'!$D$3:$F$111,3,FALSE),"")</f>
        <v xml:space="preserve">KURSI </v>
      </c>
      <c r="F641" s="4" t="str">
        <f>VLOOKUP(H641,'KODE BARANG 001'!$D$3:E740,2,FALSE)</f>
        <v xml:space="preserve">KURSI STAFF </v>
      </c>
      <c r="G641" s="4" t="str">
        <f>VLOOKUP(H641,'KODE BARANG 001'!$D$4:$G$115,4,FALSE)</f>
        <v>Kursi Isabel 300TT - Hitam</v>
      </c>
      <c r="H641" s="3" t="s">
        <v>333</v>
      </c>
      <c r="I641" s="14" t="s">
        <v>52</v>
      </c>
      <c r="J641" s="20" t="s">
        <v>1024</v>
      </c>
      <c r="K641" s="3" t="s">
        <v>69</v>
      </c>
      <c r="L641" s="3">
        <v>2021</v>
      </c>
      <c r="N641" s="64">
        <f>VLOOKUP(H641,'KODE BARANG 001'!$D$3:$L$115,8,0)</f>
        <v>320000</v>
      </c>
      <c r="O641" s="3" t="s">
        <v>214</v>
      </c>
      <c r="P641" s="14" t="str">
        <f t="shared" si="9"/>
        <v>KR09/GA /PL/BTI /2021-016</v>
      </c>
      <c r="Q641" s="3"/>
    </row>
    <row r="642" spans="2:17" x14ac:dyDescent="0.25">
      <c r="B642" s="14" t="s">
        <v>1233</v>
      </c>
      <c r="C642" s="4" t="str">
        <f>VLOOKUP(H642,'KODE BARANG 001'!$D$4:$H$111,5,FALSE)</f>
        <v xml:space="preserve">PERALATAN </v>
      </c>
      <c r="D642" s="3" t="str">
        <f>VLOOKUP(C642,'KODE BARANG 001'!$H$4:$I$115,2,0)</f>
        <v>PL</v>
      </c>
      <c r="E642" s="3" t="str">
        <f>IFERROR(VLOOKUP('ALL '!H642,'KODE BARANG 001'!$D$3:$F$111,3,FALSE),"")</f>
        <v xml:space="preserve">KURSI </v>
      </c>
      <c r="F642" s="4" t="str">
        <f>VLOOKUP(H642,'KODE BARANG 001'!$D$3:E741,2,FALSE)</f>
        <v xml:space="preserve">KURSI STAFF </v>
      </c>
      <c r="G642" s="4" t="str">
        <f>VLOOKUP(H642,'KODE BARANG 001'!$D$4:$G$115,4,FALSE)</f>
        <v>Kursi Isabel 300TT - Hitam</v>
      </c>
      <c r="H642" s="3" t="s">
        <v>333</v>
      </c>
      <c r="I642" s="14" t="s">
        <v>53</v>
      </c>
      <c r="J642" s="20" t="s">
        <v>1024</v>
      </c>
      <c r="K642" s="3" t="s">
        <v>69</v>
      </c>
      <c r="L642" s="3">
        <v>2021</v>
      </c>
      <c r="N642" s="64">
        <f>VLOOKUP(H642,'KODE BARANG 001'!$D$3:$L$115,8,0)</f>
        <v>320000</v>
      </c>
      <c r="O642" s="3" t="s">
        <v>214</v>
      </c>
      <c r="P642" s="14" t="str">
        <f t="shared" si="9"/>
        <v>KR09/GA /PL/BTI /2021-017</v>
      </c>
      <c r="Q642" s="3"/>
    </row>
    <row r="643" spans="2:17" x14ac:dyDescent="0.25">
      <c r="B643" s="14" t="s">
        <v>1234</v>
      </c>
      <c r="C643" s="4" t="str">
        <f>VLOOKUP(H643,'KODE BARANG 001'!$D$4:$H$111,5,FALSE)</f>
        <v xml:space="preserve">PERALATAN </v>
      </c>
      <c r="D643" s="3" t="str">
        <f>VLOOKUP(C643,'KODE BARANG 001'!$H$4:$I$115,2,0)</f>
        <v>PL</v>
      </c>
      <c r="E643" s="3" t="str">
        <f>IFERROR(VLOOKUP('ALL '!H643,'KODE BARANG 001'!$D$3:$F$111,3,FALSE),"")</f>
        <v xml:space="preserve">KURSI </v>
      </c>
      <c r="F643" s="4" t="str">
        <f>VLOOKUP(H643,'KODE BARANG 001'!$D$3:E742,2,FALSE)</f>
        <v xml:space="preserve">KURSI STAFF </v>
      </c>
      <c r="G643" s="4" t="str">
        <f>VLOOKUP(H643,'KODE BARANG 001'!$D$4:$G$115,4,FALSE)</f>
        <v>Kursi Isabel 300TT - Hitam</v>
      </c>
      <c r="H643" s="3" t="s">
        <v>333</v>
      </c>
      <c r="I643" s="14" t="s">
        <v>54</v>
      </c>
      <c r="J643" s="20" t="s">
        <v>1024</v>
      </c>
      <c r="K643" s="3" t="s">
        <v>69</v>
      </c>
      <c r="L643" s="3">
        <v>2021</v>
      </c>
      <c r="N643" s="64">
        <f>VLOOKUP(H643,'KODE BARANG 001'!$D$3:$L$115,8,0)</f>
        <v>320000</v>
      </c>
      <c r="O643" s="3" t="s">
        <v>214</v>
      </c>
      <c r="P643" s="14" t="str">
        <f t="shared" si="9"/>
        <v>KR09/GA /PL/BTI /2021-018</v>
      </c>
      <c r="Q643" s="3"/>
    </row>
    <row r="644" spans="2:17" x14ac:dyDescent="0.25">
      <c r="B644" s="14" t="s">
        <v>1235</v>
      </c>
      <c r="C644" s="4" t="str">
        <f>VLOOKUP(H644,'KODE BARANG 001'!$D$4:$H$111,5,FALSE)</f>
        <v xml:space="preserve">PERALATAN </v>
      </c>
      <c r="D644" s="3" t="str">
        <f>VLOOKUP(C644,'KODE BARANG 001'!$H$4:$I$115,2,0)</f>
        <v>PL</v>
      </c>
      <c r="E644" s="3" t="str">
        <f>IFERROR(VLOOKUP('ALL '!H644,'KODE BARANG 001'!$D$3:$F$111,3,FALSE),"")</f>
        <v xml:space="preserve">KURSI </v>
      </c>
      <c r="F644" s="4" t="str">
        <f>VLOOKUP(H644,'KODE BARANG 001'!$D$3:E743,2,FALSE)</f>
        <v xml:space="preserve">KURSI STAFF </v>
      </c>
      <c r="G644" s="4" t="str">
        <f>VLOOKUP(H644,'KODE BARANG 001'!$D$4:$G$115,4,FALSE)</f>
        <v>Kursi Isabel 300TT - Hitam</v>
      </c>
      <c r="H644" s="3" t="s">
        <v>333</v>
      </c>
      <c r="I644" s="14" t="s">
        <v>55</v>
      </c>
      <c r="J644" s="20" t="s">
        <v>1024</v>
      </c>
      <c r="K644" s="3" t="s">
        <v>69</v>
      </c>
      <c r="L644" s="3">
        <v>2021</v>
      </c>
      <c r="N644" s="64">
        <f>VLOOKUP(H644,'KODE BARANG 001'!$D$3:$L$115,8,0)</f>
        <v>320000</v>
      </c>
      <c r="O644" s="3" t="s">
        <v>214</v>
      </c>
      <c r="P644" s="14" t="str">
        <f t="shared" si="9"/>
        <v>KR09/GA /PL/BTI /2021-019</v>
      </c>
      <c r="Q644" s="3"/>
    </row>
    <row r="645" spans="2:17" x14ac:dyDescent="0.25">
      <c r="B645" s="14" t="s">
        <v>1236</v>
      </c>
      <c r="C645" s="4" t="str">
        <f>VLOOKUP(H645,'KODE BARANG 001'!$D$4:$H$111,5,FALSE)</f>
        <v xml:space="preserve">PERALATAN </v>
      </c>
      <c r="D645" s="3" t="str">
        <f>VLOOKUP(C645,'KODE BARANG 001'!$H$4:$I$115,2,0)</f>
        <v>PL</v>
      </c>
      <c r="E645" s="3" t="str">
        <f>IFERROR(VLOOKUP('ALL '!H645,'KODE BARANG 001'!$D$3:$F$111,3,FALSE),"")</f>
        <v xml:space="preserve">LEMARI </v>
      </c>
      <c r="F645" s="4" t="str">
        <f>VLOOKUP(H645,'KODE BARANG 001'!$D$3:E744,2,FALSE)</f>
        <v>LEMARI FILE 1</v>
      </c>
      <c r="G645" s="4" t="str">
        <f>VLOOKUP(H645,'KODE BARANG 001'!$D$4:$G$115,4,FALSE)</f>
        <v>Donati Lemari Arsip Charlotte D O C. 43 L Uk 80x40x86cm MAPLE</v>
      </c>
      <c r="H645" s="3" t="s">
        <v>302</v>
      </c>
      <c r="I645" s="14" t="s">
        <v>79</v>
      </c>
      <c r="J645" s="20" t="s">
        <v>1024</v>
      </c>
      <c r="K645" s="3" t="s">
        <v>69</v>
      </c>
      <c r="L645" s="3">
        <v>2021</v>
      </c>
      <c r="N645" s="64">
        <f>VLOOKUP(H645,'KODE BARANG 001'!$D$3:$L$115,8,0)</f>
        <v>2750000</v>
      </c>
      <c r="O645" s="3" t="s">
        <v>214</v>
      </c>
      <c r="P645" s="14" t="str">
        <f t="shared" si="9"/>
        <v>LM10/GA /PL/BTI /2021-035</v>
      </c>
      <c r="Q645" s="3"/>
    </row>
    <row r="646" spans="2:17" x14ac:dyDescent="0.25">
      <c r="B646" s="14" t="s">
        <v>1237</v>
      </c>
      <c r="C646" s="4" t="str">
        <f>VLOOKUP(H646,'KODE BARANG 001'!$D$4:$H$111,5,FALSE)</f>
        <v xml:space="preserve">PERALATAN </v>
      </c>
      <c r="D646" s="3" t="str">
        <f>VLOOKUP(C646,'KODE BARANG 001'!$H$4:$I$115,2,0)</f>
        <v>PL</v>
      </c>
      <c r="E646" s="3" t="str">
        <f>IFERROR(VLOOKUP('ALL '!H646,'KODE BARANG 001'!$D$3:$F$111,3,FALSE),"")</f>
        <v xml:space="preserve">LEMARI </v>
      </c>
      <c r="F646" s="4" t="str">
        <f>VLOOKUP(H646,'KODE BARANG 001'!$D$3:E745,2,FALSE)</f>
        <v>LEMARI FILE 1</v>
      </c>
      <c r="G646" s="4" t="str">
        <f>VLOOKUP(H646,'KODE BARANG 001'!$D$4:$G$115,4,FALSE)</f>
        <v>Donati Lemari Arsip Charlotte D O C. 43 L Uk 80x40x86cm MAPLE</v>
      </c>
      <c r="H646" s="3" t="s">
        <v>302</v>
      </c>
      <c r="I646" s="14" t="s">
        <v>80</v>
      </c>
      <c r="J646" s="20" t="s">
        <v>1024</v>
      </c>
      <c r="K646" s="3" t="s">
        <v>69</v>
      </c>
      <c r="L646" s="3">
        <v>2021</v>
      </c>
      <c r="N646" s="64">
        <f>VLOOKUP(H646,'KODE BARANG 001'!$D$3:$L$115,8,0)</f>
        <v>2750000</v>
      </c>
      <c r="O646" s="3" t="s">
        <v>214</v>
      </c>
      <c r="P646" s="14" t="str">
        <f t="shared" ref="P646:P655" si="10">CONCATENATE(H646,$S$6,$K$6,$S$6,D646,$S$6,$S$7,$S$6,L646,$S$8,I646)</f>
        <v>LM10/GA /PL/BTI /2021-036</v>
      </c>
      <c r="Q646" s="3"/>
    </row>
    <row r="647" spans="2:17" x14ac:dyDescent="0.25">
      <c r="B647" s="14" t="s">
        <v>1238</v>
      </c>
      <c r="C647" s="4" t="str">
        <f>VLOOKUP(H647,'KODE BARANG 001'!$D$4:$H$111,5,FALSE)</f>
        <v xml:space="preserve">PERALATAN </v>
      </c>
      <c r="D647" s="3" t="str">
        <f>VLOOKUP(C647,'KODE BARANG 001'!$H$4:$I$115,2,0)</f>
        <v>PL</v>
      </c>
      <c r="E647" s="3" t="str">
        <f>IFERROR(VLOOKUP('ALL '!H647,'KODE BARANG 001'!$D$3:$F$111,3,FALSE),"")</f>
        <v xml:space="preserve">LEMARI </v>
      </c>
      <c r="F647" s="4" t="str">
        <f>VLOOKUP(H647,'KODE BARANG 001'!$D$3:E746,2,FALSE)</f>
        <v>LEMARI FILE 1</v>
      </c>
      <c r="G647" s="4" t="str">
        <f>VLOOKUP(H647,'KODE BARANG 001'!$D$4:$G$115,4,FALSE)</f>
        <v>Donati Lemari Arsip Charlotte D O C. 43 L Uk 80x40x86cm MAPLE</v>
      </c>
      <c r="H647" s="3" t="s">
        <v>302</v>
      </c>
      <c r="I647" s="14" t="s">
        <v>81</v>
      </c>
      <c r="J647" s="20" t="s">
        <v>1024</v>
      </c>
      <c r="K647" s="3" t="s">
        <v>69</v>
      </c>
      <c r="L647" s="3">
        <v>2021</v>
      </c>
      <c r="N647" s="64">
        <f>VLOOKUP(H647,'KODE BARANG 001'!$D$3:$L$115,8,0)</f>
        <v>2750000</v>
      </c>
      <c r="O647" s="3" t="s">
        <v>214</v>
      </c>
      <c r="P647" s="14" t="str">
        <f t="shared" si="10"/>
        <v>LM10/GA /PL/BTI /2021-037</v>
      </c>
      <c r="Q647" s="3"/>
    </row>
    <row r="648" spans="2:17" x14ac:dyDescent="0.25">
      <c r="B648" s="14" t="s">
        <v>1239</v>
      </c>
      <c r="C648" s="4" t="str">
        <f>VLOOKUP(H648,'KODE BARANG 001'!$D$4:$H$111,5,FALSE)</f>
        <v xml:space="preserve">PERALATAN </v>
      </c>
      <c r="D648" s="3" t="str">
        <f>VLOOKUP(C648,'KODE BARANG 001'!$H$4:$I$115,2,0)</f>
        <v>PL</v>
      </c>
      <c r="E648" s="3" t="str">
        <f>IFERROR(VLOOKUP('ALL '!H648,'KODE BARANG 001'!$D$3:$F$111,3,FALSE),"")</f>
        <v xml:space="preserve">LEMARI </v>
      </c>
      <c r="F648" s="4" t="str">
        <f>VLOOKUP(H648,'KODE BARANG 001'!$D$3:E747,2,FALSE)</f>
        <v>LEMARI FILE 1</v>
      </c>
      <c r="G648" s="4" t="str">
        <f>VLOOKUP(H648,'KODE BARANG 001'!$D$4:$G$115,4,FALSE)</f>
        <v>Donati Lemari Arsip Charlotte D O C. 43 L Uk 80x40x86cm MAPLE</v>
      </c>
      <c r="H648" s="3" t="s">
        <v>302</v>
      </c>
      <c r="I648" s="14" t="s">
        <v>82</v>
      </c>
      <c r="J648" s="20" t="s">
        <v>1024</v>
      </c>
      <c r="K648" s="3" t="s">
        <v>69</v>
      </c>
      <c r="L648" s="3">
        <v>2021</v>
      </c>
      <c r="N648" s="64">
        <f>VLOOKUP(H648,'KODE BARANG 001'!$D$3:$L$115,8,0)</f>
        <v>2750000</v>
      </c>
      <c r="O648" s="3" t="s">
        <v>214</v>
      </c>
      <c r="P648" s="14" t="str">
        <f t="shared" si="10"/>
        <v>LM10/GA /PL/BTI /2021-038</v>
      </c>
      <c r="Q648" s="3"/>
    </row>
    <row r="649" spans="2:17" x14ac:dyDescent="0.25">
      <c r="B649" s="14" t="s">
        <v>1240</v>
      </c>
      <c r="C649" s="4" t="str">
        <f>VLOOKUP(H649,'KODE BARANG 001'!$D$4:$H$111,5,FALSE)</f>
        <v xml:space="preserve">PERALATAN </v>
      </c>
      <c r="D649" s="3" t="str">
        <f>VLOOKUP(C649,'KODE BARANG 001'!$H$4:$I$115,2,0)</f>
        <v>PL</v>
      </c>
      <c r="E649" s="3" t="str">
        <f>IFERROR(VLOOKUP('ALL '!H649,'KODE BARANG 001'!$D$3:$F$111,3,FALSE),"")</f>
        <v xml:space="preserve">LEMARI </v>
      </c>
      <c r="F649" s="4" t="str">
        <f>VLOOKUP(H649,'KODE BARANG 001'!$D$3:E748,2,FALSE)</f>
        <v>LEMARI FILE 1</v>
      </c>
      <c r="G649" s="4" t="str">
        <f>VLOOKUP(H649,'KODE BARANG 001'!$D$4:$G$115,4,FALSE)</f>
        <v>Donati Lemari Arsip Charlotte D O C. 43 L Uk 80x40x86cm MAPLE</v>
      </c>
      <c r="H649" s="3" t="s">
        <v>302</v>
      </c>
      <c r="I649" s="14" t="s">
        <v>83</v>
      </c>
      <c r="J649" s="20" t="s">
        <v>1024</v>
      </c>
      <c r="K649" s="3" t="s">
        <v>69</v>
      </c>
      <c r="L649" s="3">
        <v>2021</v>
      </c>
      <c r="N649" s="64">
        <f>VLOOKUP(H649,'KODE BARANG 001'!$D$3:$L$115,8,0)</f>
        <v>2750000</v>
      </c>
      <c r="O649" s="3" t="s">
        <v>214</v>
      </c>
      <c r="P649" s="14" t="str">
        <f t="shared" si="10"/>
        <v>LM10/GA /PL/BTI /2021-039</v>
      </c>
      <c r="Q649" s="3"/>
    </row>
    <row r="650" spans="2:17" x14ac:dyDescent="0.25">
      <c r="B650" s="14" t="s">
        <v>1241</v>
      </c>
      <c r="C650" s="4" t="str">
        <f>VLOOKUP(H650,'KODE BARANG 001'!$D$4:$H$111,5,FALSE)</f>
        <v xml:space="preserve">PERALATAN </v>
      </c>
      <c r="D650" s="3" t="str">
        <f>VLOOKUP(C650,'KODE BARANG 001'!$H$4:$I$115,2,0)</f>
        <v>PL</v>
      </c>
      <c r="E650" s="3" t="str">
        <f>IFERROR(VLOOKUP('ALL '!H650,'KODE BARANG 001'!$D$3:$F$111,3,FALSE),"")</f>
        <v xml:space="preserve">LEMARI </v>
      </c>
      <c r="F650" s="4" t="str">
        <f>VLOOKUP(H650,'KODE BARANG 001'!$D$3:E749,2,FALSE)</f>
        <v>LEMARI FILE 1</v>
      </c>
      <c r="G650" s="4" t="str">
        <f>VLOOKUP(H650,'KODE BARANG 001'!$D$4:$G$115,4,FALSE)</f>
        <v>Donati Lemari Arsip Charlotte D O C. 43 L Uk 80x40x86cm MAPLE</v>
      </c>
      <c r="H650" s="3" t="s">
        <v>302</v>
      </c>
      <c r="I650" s="14" t="s">
        <v>84</v>
      </c>
      <c r="J650" s="20" t="s">
        <v>1024</v>
      </c>
      <c r="K650" s="3" t="s">
        <v>69</v>
      </c>
      <c r="L650" s="3">
        <v>2021</v>
      </c>
      <c r="N650" s="64">
        <f>VLOOKUP(H650,'KODE BARANG 001'!$D$3:$L$115,8,0)</f>
        <v>2750000</v>
      </c>
      <c r="O650" s="3" t="s">
        <v>214</v>
      </c>
      <c r="P650" s="14" t="str">
        <f t="shared" si="10"/>
        <v>LM10/GA /PL/BTI /2021-040</v>
      </c>
      <c r="Q650" s="3"/>
    </row>
    <row r="651" spans="2:17" x14ac:dyDescent="0.25">
      <c r="B651" s="14" t="s">
        <v>1242</v>
      </c>
      <c r="C651" s="4" t="str">
        <f>VLOOKUP(H651,'KODE BARANG 001'!$D$4:$H$111,5,FALSE)</f>
        <v xml:space="preserve">PERALATAN </v>
      </c>
      <c r="D651" s="3" t="str">
        <f>VLOOKUP(C651,'KODE BARANG 001'!$H$4:$I$115,2,0)</f>
        <v>PL</v>
      </c>
      <c r="E651" s="3" t="str">
        <f>IFERROR(VLOOKUP('ALL '!H651,'KODE BARANG 001'!$D$3:$F$111,3,FALSE),"")</f>
        <v xml:space="preserve">LEMARI </v>
      </c>
      <c r="F651" s="4" t="str">
        <f>VLOOKUP(H651,'KODE BARANG 001'!$D$3:E750,2,FALSE)</f>
        <v>LEMARI FILE 1</v>
      </c>
      <c r="G651" s="32" t="str">
        <f>VLOOKUP(H651,'KODE BARANG 001'!$D$4:$G$115,4,FALSE)</f>
        <v>Donati Lemari Arsip Charlotte D O C. 43 L Uk 80x40x86cm MAPLE</v>
      </c>
      <c r="H651" s="33" t="s">
        <v>302</v>
      </c>
      <c r="I651" s="34" t="s">
        <v>85</v>
      </c>
      <c r="J651" s="46" t="s">
        <v>1024</v>
      </c>
      <c r="K651" s="33" t="s">
        <v>69</v>
      </c>
      <c r="L651" s="33">
        <v>2021</v>
      </c>
      <c r="N651" s="64">
        <f>VLOOKUP(H651,'KODE BARANG 001'!$D$3:$L$115,8,0)</f>
        <v>2750000</v>
      </c>
      <c r="O651" s="3" t="s">
        <v>214</v>
      </c>
      <c r="P651" s="14" t="str">
        <f t="shared" si="10"/>
        <v>LM10/GA /PL/BTI /2021-041</v>
      </c>
      <c r="Q651" s="3"/>
    </row>
    <row r="652" spans="2:17" x14ac:dyDescent="0.25">
      <c r="B652" s="14" t="s">
        <v>1243</v>
      </c>
      <c r="C652" s="4" t="str">
        <f>VLOOKUP(H652,'KODE BARANG 001'!$D$4:$H$111,5,FALSE)</f>
        <v xml:space="preserve">PERALATAN </v>
      </c>
      <c r="D652" s="3" t="str">
        <f>VLOOKUP(C652,'KODE BARANG 001'!$H$4:$I$115,2,0)</f>
        <v>PL</v>
      </c>
      <c r="E652" s="3" t="str">
        <f>IFERROR(VLOOKUP('ALL '!H652,'KODE BARANG 001'!$D$3:$F$111,3,FALSE),"")</f>
        <v xml:space="preserve">LEMARI </v>
      </c>
      <c r="F652" s="4" t="str">
        <f>VLOOKUP(H652,'KODE BARANG 001'!$D$3:E751,2,FALSE)</f>
        <v>LEMARI FILE 1</v>
      </c>
      <c r="G652" s="4" t="str">
        <f>VLOOKUP(H652,'KODE BARANG 001'!$D$4:$G$115,4,FALSE)</f>
        <v>Donati Lemari Arsip Charlotte D O C. 43 L Uk 80x40x86cm MAPLE</v>
      </c>
      <c r="H652" s="3" t="s">
        <v>302</v>
      </c>
      <c r="I652" s="14" t="s">
        <v>86</v>
      </c>
      <c r="J652" s="20" t="s">
        <v>1024</v>
      </c>
      <c r="K652" s="3" t="s">
        <v>69</v>
      </c>
      <c r="L652" s="3">
        <v>2021</v>
      </c>
      <c r="M652" s="5"/>
      <c r="N652" s="64">
        <f>VLOOKUP(H652,'KODE BARANG 001'!$D$3:$L$115,8,0)</f>
        <v>2750000</v>
      </c>
      <c r="O652" s="3" t="s">
        <v>214</v>
      </c>
      <c r="P652" s="14" t="str">
        <f t="shared" si="10"/>
        <v>LM10/GA /PL/BTI /2021-042</v>
      </c>
      <c r="Q652" s="3"/>
    </row>
    <row r="653" spans="2:17" x14ac:dyDescent="0.25">
      <c r="B653" s="14" t="s">
        <v>1244</v>
      </c>
      <c r="C653" s="32" t="str">
        <f>VLOOKUP(H653,'KODE BARANG 001'!$D$4:$H$111,5,FALSE)</f>
        <v xml:space="preserve">PERALATAN </v>
      </c>
      <c r="D653" s="3" t="str">
        <f>VLOOKUP(C653,'KODE BARANG 001'!$H$4:$I$115,2,0)</f>
        <v>PL</v>
      </c>
      <c r="E653" s="33" t="str">
        <f>IFERROR(VLOOKUP('ALL '!H653,'KODE BARANG 001'!$D$3:$F$111,3,FALSE),"")</f>
        <v xml:space="preserve">LEMARI </v>
      </c>
      <c r="F653" s="32" t="str">
        <f>VLOOKUP(H653,'KODE BARANG 001'!$D$3:E752,2,FALSE)</f>
        <v xml:space="preserve">LACI DORONG </v>
      </c>
      <c r="G653" s="32" t="str">
        <f>VLOOKUP(H653,'KODE BARANG 001'!$D$4:$G$115,4,FALSE)</f>
        <v>Meja 3 laci dorong Lunar LMD 03</v>
      </c>
      <c r="H653" s="33" t="s">
        <v>341</v>
      </c>
      <c r="I653" s="34" t="s">
        <v>74</v>
      </c>
      <c r="J653" s="46" t="s">
        <v>1024</v>
      </c>
      <c r="K653" s="33" t="s">
        <v>69</v>
      </c>
      <c r="L653" s="33">
        <v>2021</v>
      </c>
      <c r="M653" s="47"/>
      <c r="N653" s="64">
        <f>VLOOKUP(H653,'KODE BARANG 001'!$D$3:$L$115,8,0)</f>
        <v>650000</v>
      </c>
      <c r="O653" s="3" t="s">
        <v>214</v>
      </c>
      <c r="P653" s="14" t="str">
        <f t="shared" si="10"/>
        <v>LM01/GA /PL/BTI /2021-030</v>
      </c>
      <c r="Q653" s="3"/>
    </row>
    <row r="654" spans="2:17" x14ac:dyDescent="0.25">
      <c r="B654" s="14" t="s">
        <v>1245</v>
      </c>
      <c r="C654" s="4" t="str">
        <f>VLOOKUP(H654,'KODE BARANG 001'!$D$4:$H$111,5,FALSE)</f>
        <v xml:space="preserve">PERLENGKAPAN </v>
      </c>
      <c r="D654" s="3" t="str">
        <f>VLOOKUP(C654,'KODE BARANG 001'!$H$4:$I$115,2,0)</f>
        <v>PK</v>
      </c>
      <c r="E654" s="3" t="str">
        <f>IFERROR(VLOOKUP('ALL '!H654,'KODE BARANG 001'!$D$3:$F$111,3,FALSE),"")</f>
        <v xml:space="preserve">BOX </v>
      </c>
      <c r="F654" s="4" t="str">
        <f>VLOOKUP(H654,'KODE BARANG 001'!$D$3:E753,2,FALSE)</f>
        <v xml:space="preserve">DISPENSER AIR </v>
      </c>
      <c r="G654" s="4" t="str">
        <f>VLOOKUP(H654,'KODE BARANG 001'!$D$4:$G$115,4,FALSE)</f>
        <v>Dispenser Galon Bawah 384W Putih Panasonic</v>
      </c>
      <c r="H654" s="3" t="s">
        <v>1028</v>
      </c>
      <c r="I654" s="14" t="s">
        <v>37</v>
      </c>
      <c r="J654" s="20" t="s">
        <v>1024</v>
      </c>
      <c r="K654" s="3" t="s">
        <v>69</v>
      </c>
      <c r="L654" s="3">
        <v>2021</v>
      </c>
      <c r="M654" s="5"/>
      <c r="N654" s="64">
        <f>VLOOKUP(H654,'KODE BARANG 001'!$D$3:$L$115,8,0)</f>
        <v>5400000</v>
      </c>
      <c r="O654" s="3" t="s">
        <v>214</v>
      </c>
      <c r="P654" s="14" t="str">
        <f t="shared" si="10"/>
        <v>BX09/GA /PK/BTI /2021-001</v>
      </c>
      <c r="Q654" s="3"/>
    </row>
    <row r="655" spans="2:17" x14ac:dyDescent="0.25">
      <c r="B655" s="14" t="s">
        <v>1246</v>
      </c>
      <c r="C655" s="4" t="str">
        <f>VLOOKUP(H655,'KODE BARANG 001'!$D$4:$H$111,5,FALSE)</f>
        <v xml:space="preserve">PERLENGKAPAN </v>
      </c>
      <c r="D655" s="3" t="str">
        <f>VLOOKUP(C655,'KODE BARANG 001'!$H$4:$I$115,2,0)</f>
        <v>PK</v>
      </c>
      <c r="E655" s="3" t="str">
        <f>IFERROR(VLOOKUP('ALL '!H655,'KODE BARANG 001'!$D$3:$F$111,3,FALSE),"")</f>
        <v xml:space="preserve">BOX </v>
      </c>
      <c r="F655" s="4" t="str">
        <f>VLOOKUP(H655,'KODE BARANG 001'!$D$3:E754,2,FALSE)</f>
        <v xml:space="preserve">TEMPAT SAMPAH 3 </v>
      </c>
      <c r="G655" s="4" t="str">
        <f>VLOOKUP(H655,'KODE BARANG 001'!$D$4:$G$115,4,FALSE)</f>
        <v>40 Ltr Tempat Sampah Plastik - Hijau</v>
      </c>
      <c r="H655" s="3" t="s">
        <v>321</v>
      </c>
      <c r="I655" s="14" t="s">
        <v>39</v>
      </c>
      <c r="J655" s="20" t="s">
        <v>1024</v>
      </c>
      <c r="K655" s="3" t="s">
        <v>69</v>
      </c>
      <c r="L655" s="3">
        <v>2021</v>
      </c>
      <c r="M655" s="5"/>
      <c r="N655" s="64">
        <f>VLOOKUP(H655,'KODE BARANG 001'!$D$3:$L$115,8,0)</f>
        <v>375000</v>
      </c>
      <c r="O655" s="3" t="s">
        <v>214</v>
      </c>
      <c r="P655" s="14" t="str">
        <f t="shared" si="10"/>
        <v>BX05/GA /PK/BTI /2021-003</v>
      </c>
      <c r="Q655" s="3"/>
    </row>
  </sheetData>
  <autoFilter ref="B4:Q655" xr:uid="{98BC7478-BA29-42EE-8613-0EAFDB99979A}"/>
  <mergeCells count="16">
    <mergeCell ref="P4:P5"/>
    <mergeCell ref="Q4:Q5"/>
    <mergeCell ref="O4:O5"/>
    <mergeCell ref="B4:B5"/>
    <mergeCell ref="C4:C5"/>
    <mergeCell ref="I4:I5"/>
    <mergeCell ref="J4:J5"/>
    <mergeCell ref="K4:K5"/>
    <mergeCell ref="H4:H5"/>
    <mergeCell ref="F4:F5"/>
    <mergeCell ref="E4:E5"/>
    <mergeCell ref="G4:G5"/>
    <mergeCell ref="L4:L5"/>
    <mergeCell ref="M4:M5"/>
    <mergeCell ref="D4:D5"/>
    <mergeCell ref="N4:N5"/>
  </mergeCells>
  <phoneticPr fontId="6" type="noConversion"/>
  <conditionalFormatting sqref="N1:N3 N6:N1048576">
    <cfRule type="cellIs" dxfId="35" priority="2" operator="greaterThan">
      <formula>1000000</formula>
    </cfRule>
    <cfRule type="cellIs" dxfId="34" priority="3" operator="equal">
      <formula>"Rp1000000"</formula>
    </cfRule>
  </conditionalFormatting>
  <conditionalFormatting sqref="N6:N655">
    <cfRule type="cellIs" dxfId="33" priority="4" operator="greaterThan">
      <formula>"Rp1000000"</formula>
    </cfRule>
  </conditionalFormatting>
  <conditionalFormatting sqref="P1:P104857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29166666666666669" right="1.488095238095238E-2" top="0.65625" bottom="0.27500000000000002" header="0.3" footer="0.3"/>
  <pageSetup paperSize="9" scale="38" fitToHeight="0" orientation="landscape" r:id="rId1"/>
  <rowBreaks count="6" manualBreakCount="6">
    <brk id="94" max="17" man="1"/>
    <brk id="189" max="17" man="1"/>
    <brk id="284" max="17" man="1"/>
    <brk id="379" max="17" man="1"/>
    <brk id="474" max="17" man="1"/>
    <brk id="569" max="17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BEDC61-0BA4-4AD8-8DB8-129E37563034}">
  <dimension ref="A2:P139"/>
  <sheetViews>
    <sheetView topLeftCell="F1" zoomScale="85" zoomScaleNormal="85" workbookViewId="0">
      <pane ySplit="2" topLeftCell="A3" activePane="bottomLeft" state="frozen"/>
      <selection pane="bottomLeft" activeCell="I22" sqref="I22"/>
    </sheetView>
  </sheetViews>
  <sheetFormatPr defaultRowHeight="15" x14ac:dyDescent="0.25"/>
  <cols>
    <col min="1" max="1" width="7.85546875" customWidth="1"/>
    <col min="2" max="2" width="16.85546875" customWidth="1"/>
    <col min="3" max="3" width="11.5703125" customWidth="1"/>
    <col min="4" max="4" width="14.5703125" customWidth="1"/>
    <col min="5" max="5" width="17.7109375" customWidth="1"/>
    <col min="6" max="6" width="66.28515625" customWidth="1"/>
    <col min="7" max="7" width="11.7109375" customWidth="1"/>
    <col min="8" max="8" width="13.28515625" customWidth="1"/>
    <col min="9" max="9" width="31.42578125" customWidth="1"/>
    <col min="10" max="10" width="15.7109375" customWidth="1"/>
    <col min="11" max="12" width="12.7109375" customWidth="1"/>
    <col min="13" max="13" width="24.42578125" customWidth="1"/>
    <col min="14" max="14" width="21" customWidth="1"/>
    <col min="15" max="15" width="25.5703125" customWidth="1"/>
    <col min="16" max="16" width="11.5703125" customWidth="1"/>
  </cols>
  <sheetData>
    <row r="2" spans="1:16" ht="30" x14ac:dyDescent="0.25">
      <c r="A2" s="110" t="s">
        <v>31</v>
      </c>
      <c r="B2" s="110" t="s">
        <v>975</v>
      </c>
      <c r="C2" s="111" t="s">
        <v>1044</v>
      </c>
      <c r="D2" s="111" t="s">
        <v>976</v>
      </c>
      <c r="E2" s="110" t="s">
        <v>917</v>
      </c>
      <c r="F2" s="110" t="s">
        <v>974</v>
      </c>
      <c r="G2" s="111" t="s">
        <v>373</v>
      </c>
      <c r="H2" s="111" t="s">
        <v>32</v>
      </c>
      <c r="I2" s="111" t="s">
        <v>934</v>
      </c>
      <c r="J2" s="111" t="s">
        <v>935</v>
      </c>
      <c r="K2" s="123" t="s">
        <v>1898</v>
      </c>
      <c r="L2" s="123" t="s">
        <v>1899</v>
      </c>
      <c r="M2" s="112" t="s">
        <v>1045</v>
      </c>
      <c r="N2" s="110" t="s">
        <v>213</v>
      </c>
      <c r="O2" s="110" t="s">
        <v>34</v>
      </c>
      <c r="P2" s="110" t="s">
        <v>35</v>
      </c>
    </row>
    <row r="3" spans="1:16" x14ac:dyDescent="0.25">
      <c r="A3" s="14">
        <v>1</v>
      </c>
      <c r="B3" s="4" t="s">
        <v>432</v>
      </c>
      <c r="C3" s="3" t="s">
        <v>1039</v>
      </c>
      <c r="D3" s="3" t="s">
        <v>226</v>
      </c>
      <c r="E3" s="4" t="s">
        <v>442</v>
      </c>
      <c r="F3" s="4" t="s">
        <v>901</v>
      </c>
      <c r="G3" s="3" t="s">
        <v>350</v>
      </c>
      <c r="H3" s="14" t="s">
        <v>37</v>
      </c>
      <c r="I3" s="3" t="s">
        <v>202</v>
      </c>
      <c r="J3" s="3" t="s">
        <v>69</v>
      </c>
      <c r="K3" s="3">
        <v>2019</v>
      </c>
      <c r="L3" s="3"/>
      <c r="M3" s="64">
        <v>1500000</v>
      </c>
      <c r="N3" s="3" t="s">
        <v>214</v>
      </c>
      <c r="O3" s="14" t="s">
        <v>1269</v>
      </c>
      <c r="P3" s="3"/>
    </row>
    <row r="4" spans="1:16" x14ac:dyDescent="0.25">
      <c r="A4" s="14">
        <v>2</v>
      </c>
      <c r="B4" s="4" t="s">
        <v>432</v>
      </c>
      <c r="C4" s="3" t="s">
        <v>1039</v>
      </c>
      <c r="D4" s="3" t="s">
        <v>226</v>
      </c>
      <c r="E4" s="4" t="s">
        <v>442</v>
      </c>
      <c r="F4" s="4" t="s">
        <v>901</v>
      </c>
      <c r="G4" s="3" t="s">
        <v>350</v>
      </c>
      <c r="H4" s="14" t="s">
        <v>38</v>
      </c>
      <c r="I4" s="20" t="s">
        <v>1022</v>
      </c>
      <c r="J4" s="3" t="s">
        <v>69</v>
      </c>
      <c r="K4" s="3">
        <v>2019</v>
      </c>
      <c r="L4" s="5"/>
      <c r="M4" s="64">
        <v>1500000</v>
      </c>
      <c r="N4" s="3" t="s">
        <v>214</v>
      </c>
      <c r="O4" s="14" t="s">
        <v>1277</v>
      </c>
      <c r="P4" s="3"/>
    </row>
    <row r="5" spans="1:16" x14ac:dyDescent="0.25">
      <c r="A5" s="14">
        <v>3</v>
      </c>
      <c r="B5" s="4" t="s">
        <v>432</v>
      </c>
      <c r="C5" s="3" t="s">
        <v>1039</v>
      </c>
      <c r="D5" s="3" t="s">
        <v>226</v>
      </c>
      <c r="E5" s="4" t="s">
        <v>442</v>
      </c>
      <c r="F5" s="4" t="s">
        <v>901</v>
      </c>
      <c r="G5" s="3" t="s">
        <v>350</v>
      </c>
      <c r="H5" s="14" t="s">
        <v>39</v>
      </c>
      <c r="I5" s="20" t="s">
        <v>1022</v>
      </c>
      <c r="J5" s="3" t="s">
        <v>69</v>
      </c>
      <c r="K5" s="3">
        <v>2019</v>
      </c>
      <c r="L5" s="5"/>
      <c r="M5" s="64">
        <v>1500000</v>
      </c>
      <c r="N5" s="3" t="s">
        <v>214</v>
      </c>
      <c r="O5" s="14" t="s">
        <v>1278</v>
      </c>
      <c r="P5" s="3"/>
    </row>
    <row r="6" spans="1:16" x14ac:dyDescent="0.25">
      <c r="A6" s="14">
        <v>4</v>
      </c>
      <c r="B6" s="4" t="s">
        <v>432</v>
      </c>
      <c r="C6" s="3" t="s">
        <v>1039</v>
      </c>
      <c r="D6" s="3" t="s">
        <v>226</v>
      </c>
      <c r="E6" s="4" t="s">
        <v>442</v>
      </c>
      <c r="F6" s="4" t="s">
        <v>901</v>
      </c>
      <c r="G6" s="3" t="s">
        <v>350</v>
      </c>
      <c r="H6" s="14" t="s">
        <v>40</v>
      </c>
      <c r="I6" s="20" t="s">
        <v>1022</v>
      </c>
      <c r="J6" s="3" t="s">
        <v>69</v>
      </c>
      <c r="K6" s="3">
        <v>2019</v>
      </c>
      <c r="L6" s="5"/>
      <c r="M6" s="64">
        <v>1500000</v>
      </c>
      <c r="N6" s="3" t="s">
        <v>214</v>
      </c>
      <c r="O6" s="14" t="s">
        <v>1279</v>
      </c>
      <c r="P6" s="3"/>
    </row>
    <row r="7" spans="1:16" x14ac:dyDescent="0.25">
      <c r="A7" s="14">
        <v>5</v>
      </c>
      <c r="B7" s="4" t="s">
        <v>432</v>
      </c>
      <c r="C7" s="3" t="s">
        <v>1039</v>
      </c>
      <c r="D7" s="3" t="s">
        <v>226</v>
      </c>
      <c r="E7" s="4" t="s">
        <v>442</v>
      </c>
      <c r="F7" s="4" t="s">
        <v>901</v>
      </c>
      <c r="G7" s="3" t="s">
        <v>350</v>
      </c>
      <c r="H7" s="14" t="s">
        <v>41</v>
      </c>
      <c r="I7" s="20" t="s">
        <v>1022</v>
      </c>
      <c r="J7" s="3" t="s">
        <v>69</v>
      </c>
      <c r="K7" s="3">
        <v>2019</v>
      </c>
      <c r="L7" s="5"/>
      <c r="M7" s="64">
        <v>1500000</v>
      </c>
      <c r="N7" s="3" t="s">
        <v>214</v>
      </c>
      <c r="O7" s="14" t="s">
        <v>1280</v>
      </c>
      <c r="P7" s="3"/>
    </row>
    <row r="8" spans="1:16" x14ac:dyDescent="0.25">
      <c r="A8" s="14">
        <v>6</v>
      </c>
      <c r="B8" s="4" t="s">
        <v>432</v>
      </c>
      <c r="C8" s="3" t="s">
        <v>1039</v>
      </c>
      <c r="D8" s="3" t="s">
        <v>226</v>
      </c>
      <c r="E8" s="4" t="s">
        <v>442</v>
      </c>
      <c r="F8" s="4" t="s">
        <v>901</v>
      </c>
      <c r="G8" s="3" t="s">
        <v>350</v>
      </c>
      <c r="H8" s="14" t="s">
        <v>42</v>
      </c>
      <c r="I8" s="20" t="s">
        <v>1022</v>
      </c>
      <c r="J8" s="3" t="s">
        <v>69</v>
      </c>
      <c r="K8" s="3">
        <v>2019</v>
      </c>
      <c r="L8" s="5"/>
      <c r="M8" s="64">
        <v>1500000</v>
      </c>
      <c r="N8" s="3" t="s">
        <v>214</v>
      </c>
      <c r="O8" s="14" t="s">
        <v>1281</v>
      </c>
      <c r="P8" s="3"/>
    </row>
    <row r="9" spans="1:16" x14ac:dyDescent="0.25">
      <c r="A9" s="14">
        <v>7</v>
      </c>
      <c r="B9" s="4" t="s">
        <v>432</v>
      </c>
      <c r="C9" s="3" t="s">
        <v>1039</v>
      </c>
      <c r="D9" s="3" t="s">
        <v>226</v>
      </c>
      <c r="E9" s="4" t="s">
        <v>442</v>
      </c>
      <c r="F9" s="4" t="s">
        <v>901</v>
      </c>
      <c r="G9" s="3" t="s">
        <v>350</v>
      </c>
      <c r="H9" s="14" t="s">
        <v>43</v>
      </c>
      <c r="I9" s="20" t="s">
        <v>441</v>
      </c>
      <c r="J9" s="3" t="s">
        <v>69</v>
      </c>
      <c r="K9" s="3">
        <v>2019</v>
      </c>
      <c r="L9" s="5"/>
      <c r="M9" s="64">
        <v>1500000</v>
      </c>
      <c r="N9" s="3" t="s">
        <v>214</v>
      </c>
      <c r="O9" s="14" t="s">
        <v>1284</v>
      </c>
      <c r="P9" s="3"/>
    </row>
    <row r="10" spans="1:16" x14ac:dyDescent="0.25">
      <c r="A10" s="14">
        <v>8</v>
      </c>
      <c r="B10" s="4" t="s">
        <v>432</v>
      </c>
      <c r="C10" s="3" t="s">
        <v>1039</v>
      </c>
      <c r="D10" s="3" t="s">
        <v>226</v>
      </c>
      <c r="E10" s="4" t="s">
        <v>442</v>
      </c>
      <c r="F10" s="4" t="s">
        <v>901</v>
      </c>
      <c r="G10" s="3" t="s">
        <v>350</v>
      </c>
      <c r="H10" s="14" t="s">
        <v>44</v>
      </c>
      <c r="I10" s="20" t="s">
        <v>449</v>
      </c>
      <c r="J10" s="3" t="s">
        <v>69</v>
      </c>
      <c r="K10" s="3">
        <v>2019</v>
      </c>
      <c r="L10" s="5"/>
      <c r="M10" s="64">
        <v>1500000</v>
      </c>
      <c r="N10" s="3" t="s">
        <v>214</v>
      </c>
      <c r="O10" s="14" t="s">
        <v>1290</v>
      </c>
      <c r="P10" s="3"/>
    </row>
    <row r="11" spans="1:16" x14ac:dyDescent="0.25">
      <c r="A11" s="14">
        <v>9</v>
      </c>
      <c r="B11" s="4" t="s">
        <v>432</v>
      </c>
      <c r="C11" s="3" t="s">
        <v>1039</v>
      </c>
      <c r="D11" s="3" t="s">
        <v>226</v>
      </c>
      <c r="E11" s="4" t="s">
        <v>442</v>
      </c>
      <c r="F11" s="4" t="s">
        <v>901</v>
      </c>
      <c r="G11" s="3" t="s">
        <v>350</v>
      </c>
      <c r="H11" s="14" t="s">
        <v>45</v>
      </c>
      <c r="I11" s="20" t="s">
        <v>449</v>
      </c>
      <c r="J11" s="3" t="s">
        <v>69</v>
      </c>
      <c r="K11" s="3">
        <v>2019</v>
      </c>
      <c r="L11" s="5"/>
      <c r="M11" s="64">
        <v>1500000</v>
      </c>
      <c r="N11" s="3" t="s">
        <v>214</v>
      </c>
      <c r="O11" s="14" t="s">
        <v>1291</v>
      </c>
      <c r="P11" s="3"/>
    </row>
    <row r="12" spans="1:16" x14ac:dyDescent="0.25">
      <c r="A12" s="14">
        <v>10</v>
      </c>
      <c r="B12" s="4" t="s">
        <v>432</v>
      </c>
      <c r="C12" s="3" t="s">
        <v>1039</v>
      </c>
      <c r="D12" s="3" t="s">
        <v>226</v>
      </c>
      <c r="E12" s="4" t="s">
        <v>442</v>
      </c>
      <c r="F12" s="4" t="s">
        <v>901</v>
      </c>
      <c r="G12" s="3" t="s">
        <v>350</v>
      </c>
      <c r="H12" s="14" t="s">
        <v>46</v>
      </c>
      <c r="I12" s="20" t="s">
        <v>449</v>
      </c>
      <c r="J12" s="3" t="s">
        <v>69</v>
      </c>
      <c r="K12" s="3">
        <v>2019</v>
      </c>
      <c r="L12" s="5"/>
      <c r="M12" s="64">
        <v>1500000</v>
      </c>
      <c r="N12" s="3" t="s">
        <v>214</v>
      </c>
      <c r="O12" s="14" t="s">
        <v>1292</v>
      </c>
      <c r="P12" s="3"/>
    </row>
    <row r="13" spans="1:16" x14ac:dyDescent="0.25">
      <c r="A13" s="14">
        <v>11</v>
      </c>
      <c r="B13" s="4" t="s">
        <v>432</v>
      </c>
      <c r="C13" s="3" t="s">
        <v>1039</v>
      </c>
      <c r="D13" s="3" t="s">
        <v>226</v>
      </c>
      <c r="E13" s="4" t="s">
        <v>442</v>
      </c>
      <c r="F13" s="4" t="s">
        <v>901</v>
      </c>
      <c r="G13" s="3" t="s">
        <v>350</v>
      </c>
      <c r="H13" s="14" t="s">
        <v>47</v>
      </c>
      <c r="I13" s="20" t="s">
        <v>449</v>
      </c>
      <c r="J13" s="3" t="s">
        <v>69</v>
      </c>
      <c r="K13" s="3">
        <v>2019</v>
      </c>
      <c r="L13" s="5"/>
      <c r="M13" s="64">
        <v>1500000</v>
      </c>
      <c r="N13" s="3" t="s">
        <v>214</v>
      </c>
      <c r="O13" s="14" t="s">
        <v>1293</v>
      </c>
      <c r="P13" s="3"/>
    </row>
    <row r="14" spans="1:16" x14ac:dyDescent="0.25">
      <c r="A14" s="14">
        <v>12</v>
      </c>
      <c r="B14" s="4" t="s">
        <v>432</v>
      </c>
      <c r="C14" s="3" t="s">
        <v>1039</v>
      </c>
      <c r="D14" s="3" t="s">
        <v>226</v>
      </c>
      <c r="E14" s="4" t="s">
        <v>442</v>
      </c>
      <c r="F14" s="4" t="s">
        <v>901</v>
      </c>
      <c r="G14" s="3" t="s">
        <v>350</v>
      </c>
      <c r="H14" s="14" t="s">
        <v>48</v>
      </c>
      <c r="I14" s="20" t="s">
        <v>918</v>
      </c>
      <c r="J14" s="3" t="s">
        <v>69</v>
      </c>
      <c r="K14" s="3">
        <v>2019</v>
      </c>
      <c r="L14" s="5"/>
      <c r="M14" s="64">
        <v>1500000</v>
      </c>
      <c r="N14" s="3" t="s">
        <v>214</v>
      </c>
      <c r="O14" s="14" t="s">
        <v>1295</v>
      </c>
      <c r="P14" s="3"/>
    </row>
    <row r="15" spans="1:16" x14ac:dyDescent="0.25">
      <c r="A15" s="14">
        <v>13</v>
      </c>
      <c r="B15" s="4" t="s">
        <v>432</v>
      </c>
      <c r="C15" s="3" t="s">
        <v>1039</v>
      </c>
      <c r="D15" s="3" t="s">
        <v>226</v>
      </c>
      <c r="E15" s="4" t="s">
        <v>442</v>
      </c>
      <c r="F15" s="4" t="s">
        <v>901</v>
      </c>
      <c r="G15" s="3" t="s">
        <v>350</v>
      </c>
      <c r="H15" s="14" t="s">
        <v>49</v>
      </c>
      <c r="I15" s="20" t="s">
        <v>918</v>
      </c>
      <c r="J15" s="3" t="s">
        <v>69</v>
      </c>
      <c r="K15" s="3">
        <v>2019</v>
      </c>
      <c r="L15" s="5"/>
      <c r="M15" s="64">
        <v>1500000</v>
      </c>
      <c r="N15" s="3" t="s">
        <v>214</v>
      </c>
      <c r="O15" s="14" t="s">
        <v>1296</v>
      </c>
      <c r="P15" s="3"/>
    </row>
    <row r="16" spans="1:16" x14ac:dyDescent="0.25">
      <c r="A16" s="14">
        <v>14</v>
      </c>
      <c r="B16" s="4" t="s">
        <v>432</v>
      </c>
      <c r="C16" s="3" t="s">
        <v>1039</v>
      </c>
      <c r="D16" s="3" t="s">
        <v>226</v>
      </c>
      <c r="E16" s="4" t="s">
        <v>442</v>
      </c>
      <c r="F16" s="4" t="s">
        <v>901</v>
      </c>
      <c r="G16" s="3" t="s">
        <v>350</v>
      </c>
      <c r="H16" s="14" t="s">
        <v>50</v>
      </c>
      <c r="I16" s="20" t="s">
        <v>450</v>
      </c>
      <c r="J16" s="3" t="s">
        <v>69</v>
      </c>
      <c r="K16" s="3">
        <v>2019</v>
      </c>
      <c r="L16" s="5"/>
      <c r="M16" s="64">
        <v>1500000</v>
      </c>
      <c r="N16" s="3" t="s">
        <v>214</v>
      </c>
      <c r="O16" s="14" t="s">
        <v>1299</v>
      </c>
      <c r="P16" s="3"/>
    </row>
    <row r="17" spans="1:16" x14ac:dyDescent="0.25">
      <c r="A17" s="14">
        <v>15</v>
      </c>
      <c r="B17" s="4" t="s">
        <v>432</v>
      </c>
      <c r="C17" s="3" t="s">
        <v>1039</v>
      </c>
      <c r="D17" s="3" t="s">
        <v>226</v>
      </c>
      <c r="E17" s="4" t="s">
        <v>442</v>
      </c>
      <c r="F17" s="4" t="s">
        <v>901</v>
      </c>
      <c r="G17" s="3" t="s">
        <v>350</v>
      </c>
      <c r="H17" s="14" t="s">
        <v>51</v>
      </c>
      <c r="I17" s="20" t="s">
        <v>979</v>
      </c>
      <c r="J17" s="3" t="s">
        <v>69</v>
      </c>
      <c r="K17" s="3">
        <v>2019</v>
      </c>
      <c r="L17" s="5"/>
      <c r="M17" s="64">
        <v>1500000</v>
      </c>
      <c r="N17" s="3" t="s">
        <v>214</v>
      </c>
      <c r="O17" s="14" t="s">
        <v>1303</v>
      </c>
      <c r="P17" s="3"/>
    </row>
    <row r="18" spans="1:16" x14ac:dyDescent="0.25">
      <c r="A18" s="14">
        <v>16</v>
      </c>
      <c r="B18" s="4" t="s">
        <v>432</v>
      </c>
      <c r="C18" s="3" t="s">
        <v>1039</v>
      </c>
      <c r="D18" s="3" t="s">
        <v>226</v>
      </c>
      <c r="E18" s="4" t="s">
        <v>442</v>
      </c>
      <c r="F18" s="4" t="s">
        <v>901</v>
      </c>
      <c r="G18" s="3" t="s">
        <v>350</v>
      </c>
      <c r="H18" s="14" t="s">
        <v>52</v>
      </c>
      <c r="I18" s="20" t="s">
        <v>980</v>
      </c>
      <c r="J18" s="3" t="s">
        <v>69</v>
      </c>
      <c r="K18" s="3">
        <v>2021</v>
      </c>
      <c r="L18" s="5"/>
      <c r="M18" s="64">
        <v>1500000</v>
      </c>
      <c r="N18" s="3" t="s">
        <v>214</v>
      </c>
      <c r="O18" s="14" t="s">
        <v>1304</v>
      </c>
      <c r="P18" s="3"/>
    </row>
    <row r="19" spans="1:16" x14ac:dyDescent="0.25">
      <c r="A19" s="14">
        <v>17</v>
      </c>
      <c r="B19" s="4" t="s">
        <v>432</v>
      </c>
      <c r="C19" s="3" t="s">
        <v>1039</v>
      </c>
      <c r="D19" s="3" t="s">
        <v>226</v>
      </c>
      <c r="E19" s="4" t="s">
        <v>442</v>
      </c>
      <c r="F19" s="4" t="s">
        <v>901</v>
      </c>
      <c r="G19" s="3" t="s">
        <v>350</v>
      </c>
      <c r="H19" s="14" t="s">
        <v>53</v>
      </c>
      <c r="I19" s="20" t="s">
        <v>980</v>
      </c>
      <c r="J19" s="3" t="s">
        <v>69</v>
      </c>
      <c r="K19" s="3">
        <v>2021</v>
      </c>
      <c r="L19" s="5"/>
      <c r="M19" s="64">
        <v>1500000</v>
      </c>
      <c r="N19" s="3" t="s">
        <v>214</v>
      </c>
      <c r="O19" s="14" t="s">
        <v>1305</v>
      </c>
      <c r="P19" s="3"/>
    </row>
    <row r="20" spans="1:16" x14ac:dyDescent="0.25">
      <c r="A20" s="14">
        <v>18</v>
      </c>
      <c r="B20" s="4" t="s">
        <v>432</v>
      </c>
      <c r="C20" s="3" t="s">
        <v>1039</v>
      </c>
      <c r="D20" s="3" t="s">
        <v>226</v>
      </c>
      <c r="E20" s="4" t="s">
        <v>442</v>
      </c>
      <c r="F20" s="4" t="s">
        <v>901</v>
      </c>
      <c r="G20" s="3" t="s">
        <v>350</v>
      </c>
      <c r="H20" s="14" t="s">
        <v>54</v>
      </c>
      <c r="I20" s="20" t="s">
        <v>980</v>
      </c>
      <c r="J20" s="3" t="s">
        <v>69</v>
      </c>
      <c r="K20" s="3">
        <v>2021</v>
      </c>
      <c r="L20" s="5"/>
      <c r="M20" s="64">
        <v>1500000</v>
      </c>
      <c r="N20" s="3" t="s">
        <v>214</v>
      </c>
      <c r="O20" s="14" t="s">
        <v>1306</v>
      </c>
      <c r="P20" s="3"/>
    </row>
    <row r="21" spans="1:16" x14ac:dyDescent="0.25">
      <c r="A21" s="14">
        <v>19</v>
      </c>
      <c r="B21" s="4" t="s">
        <v>432</v>
      </c>
      <c r="C21" s="3" t="s">
        <v>1039</v>
      </c>
      <c r="D21" s="3" t="s">
        <v>226</v>
      </c>
      <c r="E21" s="4" t="s">
        <v>442</v>
      </c>
      <c r="F21" s="4" t="s">
        <v>901</v>
      </c>
      <c r="G21" s="3" t="s">
        <v>350</v>
      </c>
      <c r="H21" s="14" t="s">
        <v>55</v>
      </c>
      <c r="I21" s="20" t="s">
        <v>980</v>
      </c>
      <c r="J21" s="3" t="s">
        <v>69</v>
      </c>
      <c r="K21" s="3">
        <v>2021</v>
      </c>
      <c r="L21" s="5"/>
      <c r="M21" s="64">
        <v>1500000</v>
      </c>
      <c r="N21" s="3" t="s">
        <v>214</v>
      </c>
      <c r="O21" s="14" t="s">
        <v>1307</v>
      </c>
      <c r="P21" s="3"/>
    </row>
    <row r="22" spans="1:16" x14ac:dyDescent="0.25">
      <c r="A22" s="14">
        <v>20</v>
      </c>
      <c r="B22" s="4" t="s">
        <v>432</v>
      </c>
      <c r="C22" s="3" t="s">
        <v>1039</v>
      </c>
      <c r="D22" s="3" t="s">
        <v>226</v>
      </c>
      <c r="E22" s="4" t="s">
        <v>442</v>
      </c>
      <c r="F22" s="4" t="s">
        <v>901</v>
      </c>
      <c r="G22" s="3" t="s">
        <v>350</v>
      </c>
      <c r="H22" s="14" t="s">
        <v>56</v>
      </c>
      <c r="I22" s="20" t="s">
        <v>980</v>
      </c>
      <c r="J22" s="3" t="s">
        <v>69</v>
      </c>
      <c r="K22" s="3">
        <v>2021</v>
      </c>
      <c r="L22" s="5"/>
      <c r="M22" s="64">
        <v>1500000</v>
      </c>
      <c r="N22" s="3" t="s">
        <v>214</v>
      </c>
      <c r="O22" s="14" t="s">
        <v>1308</v>
      </c>
      <c r="P22" s="3"/>
    </row>
    <row r="23" spans="1:16" x14ac:dyDescent="0.25">
      <c r="A23" s="14">
        <v>21</v>
      </c>
      <c r="B23" s="4" t="s">
        <v>432</v>
      </c>
      <c r="C23" s="3" t="s">
        <v>1039</v>
      </c>
      <c r="D23" s="3" t="s">
        <v>226</v>
      </c>
      <c r="E23" s="4" t="s">
        <v>442</v>
      </c>
      <c r="F23" s="4" t="s">
        <v>901</v>
      </c>
      <c r="G23" s="3" t="s">
        <v>350</v>
      </c>
      <c r="H23" s="14" t="s">
        <v>57</v>
      </c>
      <c r="I23" s="20" t="s">
        <v>980</v>
      </c>
      <c r="J23" s="3" t="s">
        <v>69</v>
      </c>
      <c r="K23" s="3">
        <v>2021</v>
      </c>
      <c r="L23" s="5"/>
      <c r="M23" s="64">
        <v>1500000</v>
      </c>
      <c r="N23" s="3" t="s">
        <v>214</v>
      </c>
      <c r="O23" s="14" t="s">
        <v>1309</v>
      </c>
      <c r="P23" s="3"/>
    </row>
    <row r="24" spans="1:16" x14ac:dyDescent="0.25">
      <c r="A24" s="14">
        <v>22</v>
      </c>
      <c r="B24" s="4" t="s">
        <v>432</v>
      </c>
      <c r="C24" s="3" t="s">
        <v>1039</v>
      </c>
      <c r="D24" s="3" t="s">
        <v>226</v>
      </c>
      <c r="E24" s="4" t="s">
        <v>442</v>
      </c>
      <c r="F24" s="4" t="s">
        <v>901</v>
      </c>
      <c r="G24" s="3" t="s">
        <v>350</v>
      </c>
      <c r="H24" s="14" t="s">
        <v>59</v>
      </c>
      <c r="I24" s="20" t="s">
        <v>980</v>
      </c>
      <c r="J24" s="3" t="s">
        <v>69</v>
      </c>
      <c r="K24" s="3">
        <v>2021</v>
      </c>
      <c r="L24" s="5"/>
      <c r="M24" s="64">
        <v>1500000</v>
      </c>
      <c r="N24" s="3" t="s">
        <v>214</v>
      </c>
      <c r="O24" s="14" t="s">
        <v>1310</v>
      </c>
      <c r="P24" s="3"/>
    </row>
    <row r="25" spans="1:16" x14ac:dyDescent="0.25">
      <c r="A25" s="14">
        <v>23</v>
      </c>
      <c r="B25" s="4" t="s">
        <v>432</v>
      </c>
      <c r="C25" s="3" t="s">
        <v>1039</v>
      </c>
      <c r="D25" s="3" t="s">
        <v>226</v>
      </c>
      <c r="E25" s="4" t="s">
        <v>442</v>
      </c>
      <c r="F25" s="4" t="s">
        <v>901</v>
      </c>
      <c r="G25" s="3" t="s">
        <v>350</v>
      </c>
      <c r="H25" s="14" t="s">
        <v>60</v>
      </c>
      <c r="I25" s="20" t="s">
        <v>982</v>
      </c>
      <c r="J25" s="3" t="s">
        <v>69</v>
      </c>
      <c r="K25" s="3">
        <v>2021</v>
      </c>
      <c r="L25" s="5"/>
      <c r="M25" s="64">
        <v>1500000</v>
      </c>
      <c r="N25" s="3" t="s">
        <v>214</v>
      </c>
      <c r="O25" s="14" t="s">
        <v>1319</v>
      </c>
      <c r="P25" s="3"/>
    </row>
    <row r="26" spans="1:16" x14ac:dyDescent="0.25">
      <c r="A26" s="14">
        <v>24</v>
      </c>
      <c r="B26" s="4" t="s">
        <v>432</v>
      </c>
      <c r="C26" s="3" t="s">
        <v>1039</v>
      </c>
      <c r="D26" s="3" t="s">
        <v>226</v>
      </c>
      <c r="E26" s="4" t="s">
        <v>442</v>
      </c>
      <c r="F26" s="4" t="s">
        <v>901</v>
      </c>
      <c r="G26" s="3" t="s">
        <v>350</v>
      </c>
      <c r="H26" s="14" t="s">
        <v>61</v>
      </c>
      <c r="I26" s="20" t="s">
        <v>982</v>
      </c>
      <c r="J26" s="3" t="s">
        <v>69</v>
      </c>
      <c r="K26" s="3">
        <v>2021</v>
      </c>
      <c r="L26" s="5"/>
      <c r="M26" s="64">
        <v>1500000</v>
      </c>
      <c r="N26" s="3" t="s">
        <v>214</v>
      </c>
      <c r="O26" s="14" t="s">
        <v>1320</v>
      </c>
      <c r="P26" s="3"/>
    </row>
    <row r="27" spans="1:16" x14ac:dyDescent="0.25">
      <c r="A27" s="14">
        <v>25</v>
      </c>
      <c r="B27" s="4" t="s">
        <v>432</v>
      </c>
      <c r="C27" s="3" t="s">
        <v>1039</v>
      </c>
      <c r="D27" s="3" t="s">
        <v>226</v>
      </c>
      <c r="E27" s="4" t="s">
        <v>442</v>
      </c>
      <c r="F27" s="4" t="s">
        <v>901</v>
      </c>
      <c r="G27" s="3" t="s">
        <v>350</v>
      </c>
      <c r="H27" s="14" t="s">
        <v>70</v>
      </c>
      <c r="I27" s="20" t="s">
        <v>982</v>
      </c>
      <c r="J27" s="3" t="s">
        <v>69</v>
      </c>
      <c r="K27" s="3">
        <v>2021</v>
      </c>
      <c r="L27" s="5"/>
      <c r="M27" s="64">
        <v>1500000</v>
      </c>
      <c r="N27" s="3" t="s">
        <v>214</v>
      </c>
      <c r="O27" s="14" t="s">
        <v>1321</v>
      </c>
      <c r="P27" s="3"/>
    </row>
    <row r="28" spans="1:16" x14ac:dyDescent="0.25">
      <c r="A28" s="14">
        <v>26</v>
      </c>
      <c r="B28" s="4" t="s">
        <v>432</v>
      </c>
      <c r="C28" s="3" t="s">
        <v>1039</v>
      </c>
      <c r="D28" s="3" t="s">
        <v>226</v>
      </c>
      <c r="E28" s="4" t="s">
        <v>442</v>
      </c>
      <c r="F28" s="4" t="s">
        <v>901</v>
      </c>
      <c r="G28" s="3" t="s">
        <v>350</v>
      </c>
      <c r="H28" s="14" t="s">
        <v>71</v>
      </c>
      <c r="I28" s="20" t="s">
        <v>983</v>
      </c>
      <c r="J28" s="3" t="s">
        <v>69</v>
      </c>
      <c r="K28" s="3">
        <v>2021</v>
      </c>
      <c r="L28" s="5"/>
      <c r="M28" s="64">
        <v>1500000</v>
      </c>
      <c r="N28" s="3" t="s">
        <v>214</v>
      </c>
      <c r="O28" s="14" t="s">
        <v>1323</v>
      </c>
      <c r="P28" s="3"/>
    </row>
    <row r="29" spans="1:16" x14ac:dyDescent="0.25">
      <c r="A29" s="14">
        <v>27</v>
      </c>
      <c r="B29" s="4" t="s">
        <v>432</v>
      </c>
      <c r="C29" s="3" t="s">
        <v>1039</v>
      </c>
      <c r="D29" s="3" t="s">
        <v>226</v>
      </c>
      <c r="E29" s="4" t="s">
        <v>442</v>
      </c>
      <c r="F29" s="4" t="s">
        <v>901</v>
      </c>
      <c r="G29" s="3" t="s">
        <v>350</v>
      </c>
      <c r="H29" s="14" t="s">
        <v>72</v>
      </c>
      <c r="I29" s="20" t="s">
        <v>983</v>
      </c>
      <c r="J29" s="3" t="s">
        <v>69</v>
      </c>
      <c r="K29" s="3">
        <v>2021</v>
      </c>
      <c r="L29" s="5"/>
      <c r="M29" s="64">
        <v>1500000</v>
      </c>
      <c r="N29" s="3" t="s">
        <v>214</v>
      </c>
      <c r="O29" s="14" t="s">
        <v>1324</v>
      </c>
      <c r="P29" s="3"/>
    </row>
    <row r="30" spans="1:16" x14ac:dyDescent="0.25">
      <c r="A30" s="14">
        <v>28</v>
      </c>
      <c r="B30" s="4" t="s">
        <v>432</v>
      </c>
      <c r="C30" s="3" t="s">
        <v>1039</v>
      </c>
      <c r="D30" s="3" t="s">
        <v>226</v>
      </c>
      <c r="E30" s="4" t="s">
        <v>442</v>
      </c>
      <c r="F30" s="4" t="s">
        <v>901</v>
      </c>
      <c r="G30" s="3" t="s">
        <v>350</v>
      </c>
      <c r="H30" s="14" t="s">
        <v>73</v>
      </c>
      <c r="I30" s="20" t="s">
        <v>983</v>
      </c>
      <c r="J30" s="3" t="s">
        <v>69</v>
      </c>
      <c r="K30" s="3">
        <v>2021</v>
      </c>
      <c r="L30" s="5"/>
      <c r="M30" s="64">
        <v>1500000</v>
      </c>
      <c r="N30" s="3" t="s">
        <v>214</v>
      </c>
      <c r="O30" s="14" t="s">
        <v>1325</v>
      </c>
      <c r="P30" s="3"/>
    </row>
    <row r="31" spans="1:16" x14ac:dyDescent="0.25">
      <c r="A31" s="14">
        <v>29</v>
      </c>
      <c r="B31" s="4" t="s">
        <v>432</v>
      </c>
      <c r="C31" s="3" t="s">
        <v>1039</v>
      </c>
      <c r="D31" s="3" t="s">
        <v>226</v>
      </c>
      <c r="E31" s="4" t="s">
        <v>442</v>
      </c>
      <c r="F31" s="4" t="s">
        <v>901</v>
      </c>
      <c r="G31" s="3" t="s">
        <v>350</v>
      </c>
      <c r="H31" s="14" t="s">
        <v>74</v>
      </c>
      <c r="I31" s="20" t="s">
        <v>984</v>
      </c>
      <c r="J31" s="3" t="s">
        <v>69</v>
      </c>
      <c r="K31" s="3">
        <v>2019</v>
      </c>
      <c r="L31" s="5"/>
      <c r="M31" s="64">
        <v>1500000</v>
      </c>
      <c r="N31" s="3" t="s">
        <v>214</v>
      </c>
      <c r="O31" s="14" t="s">
        <v>1326</v>
      </c>
      <c r="P31" s="3"/>
    </row>
    <row r="32" spans="1:16" x14ac:dyDescent="0.25">
      <c r="A32" s="14">
        <v>30</v>
      </c>
      <c r="B32" s="4" t="s">
        <v>432</v>
      </c>
      <c r="C32" s="3" t="s">
        <v>1039</v>
      </c>
      <c r="D32" s="3" t="s">
        <v>226</v>
      </c>
      <c r="E32" s="4" t="s">
        <v>442</v>
      </c>
      <c r="F32" s="4" t="s">
        <v>901</v>
      </c>
      <c r="G32" s="36" t="s">
        <v>350</v>
      </c>
      <c r="H32" s="37" t="s">
        <v>75</v>
      </c>
      <c r="I32" s="20" t="s">
        <v>984</v>
      </c>
      <c r="J32" s="3" t="s">
        <v>69</v>
      </c>
      <c r="K32" s="3">
        <v>2019</v>
      </c>
      <c r="L32" s="39"/>
      <c r="M32" s="64">
        <v>1500000</v>
      </c>
      <c r="N32" s="36" t="s">
        <v>214</v>
      </c>
      <c r="O32" s="14" t="s">
        <v>1327</v>
      </c>
      <c r="P32" s="36"/>
    </row>
    <row r="33" spans="1:16" x14ac:dyDescent="0.25">
      <c r="A33" s="14">
        <v>31</v>
      </c>
      <c r="B33" s="4" t="s">
        <v>432</v>
      </c>
      <c r="C33" s="3" t="s">
        <v>1039</v>
      </c>
      <c r="D33" s="3" t="s">
        <v>226</v>
      </c>
      <c r="E33" s="4" t="s">
        <v>442</v>
      </c>
      <c r="F33" s="4" t="s">
        <v>901</v>
      </c>
      <c r="G33" s="3" t="s">
        <v>350</v>
      </c>
      <c r="H33" s="14" t="s">
        <v>76</v>
      </c>
      <c r="I33" s="20" t="s">
        <v>984</v>
      </c>
      <c r="J33" s="3" t="s">
        <v>69</v>
      </c>
      <c r="K33" s="3">
        <v>2019</v>
      </c>
      <c r="L33" s="5"/>
      <c r="M33" s="64">
        <v>1500000</v>
      </c>
      <c r="N33" s="3" t="s">
        <v>214</v>
      </c>
      <c r="O33" s="14" t="s">
        <v>1328</v>
      </c>
      <c r="P33" s="3"/>
    </row>
    <row r="34" spans="1:16" x14ac:dyDescent="0.25">
      <c r="A34" s="14">
        <v>32</v>
      </c>
      <c r="B34" s="4" t="s">
        <v>432</v>
      </c>
      <c r="C34" s="3" t="s">
        <v>1039</v>
      </c>
      <c r="D34" s="3" t="s">
        <v>226</v>
      </c>
      <c r="E34" s="4" t="s">
        <v>442</v>
      </c>
      <c r="F34" s="4" t="s">
        <v>901</v>
      </c>
      <c r="G34" s="3" t="s">
        <v>350</v>
      </c>
      <c r="H34" s="14" t="s">
        <v>77</v>
      </c>
      <c r="I34" s="20" t="s">
        <v>984</v>
      </c>
      <c r="J34" s="3" t="s">
        <v>69</v>
      </c>
      <c r="K34" s="3">
        <v>2019</v>
      </c>
      <c r="L34" s="5"/>
      <c r="M34" s="64">
        <v>1500000</v>
      </c>
      <c r="N34" s="3" t="s">
        <v>214</v>
      </c>
      <c r="O34" s="14" t="s">
        <v>1329</v>
      </c>
      <c r="P34" s="3"/>
    </row>
    <row r="35" spans="1:16" x14ac:dyDescent="0.25">
      <c r="A35" s="14">
        <v>33</v>
      </c>
      <c r="B35" s="4" t="s">
        <v>432</v>
      </c>
      <c r="C35" s="3" t="s">
        <v>1039</v>
      </c>
      <c r="D35" s="3" t="s">
        <v>226</v>
      </c>
      <c r="E35" s="4" t="s">
        <v>442</v>
      </c>
      <c r="F35" s="4" t="s">
        <v>901</v>
      </c>
      <c r="G35" s="3" t="s">
        <v>350</v>
      </c>
      <c r="H35" s="14" t="s">
        <v>78</v>
      </c>
      <c r="I35" s="20" t="s">
        <v>984</v>
      </c>
      <c r="J35" s="3" t="s">
        <v>69</v>
      </c>
      <c r="K35" s="3">
        <v>2019</v>
      </c>
      <c r="L35" s="5"/>
      <c r="M35" s="64">
        <v>1500000</v>
      </c>
      <c r="N35" s="3" t="s">
        <v>214</v>
      </c>
      <c r="O35" s="14" t="s">
        <v>1330</v>
      </c>
      <c r="P35" s="3"/>
    </row>
    <row r="36" spans="1:16" x14ac:dyDescent="0.25">
      <c r="A36" s="14">
        <v>34</v>
      </c>
      <c r="B36" s="4" t="s">
        <v>432</v>
      </c>
      <c r="C36" s="3" t="s">
        <v>1039</v>
      </c>
      <c r="D36" s="3" t="s">
        <v>226</v>
      </c>
      <c r="E36" s="4" t="s">
        <v>442</v>
      </c>
      <c r="F36" s="4" t="s">
        <v>901</v>
      </c>
      <c r="G36" s="3" t="s">
        <v>350</v>
      </c>
      <c r="H36" s="14" t="s">
        <v>79</v>
      </c>
      <c r="I36" s="20" t="s">
        <v>985</v>
      </c>
      <c r="J36" s="3" t="s">
        <v>69</v>
      </c>
      <c r="K36" s="3">
        <v>2019</v>
      </c>
      <c r="L36" s="5"/>
      <c r="M36" s="64">
        <v>1500000</v>
      </c>
      <c r="N36" s="3" t="s">
        <v>214</v>
      </c>
      <c r="O36" s="14" t="s">
        <v>1331</v>
      </c>
      <c r="P36" s="3"/>
    </row>
    <row r="37" spans="1:16" x14ac:dyDescent="0.25">
      <c r="A37" s="14">
        <v>35</v>
      </c>
      <c r="B37" s="4" t="s">
        <v>432</v>
      </c>
      <c r="C37" s="3" t="s">
        <v>1039</v>
      </c>
      <c r="D37" s="3" t="s">
        <v>226</v>
      </c>
      <c r="E37" s="4" t="s">
        <v>442</v>
      </c>
      <c r="F37" s="4" t="s">
        <v>901</v>
      </c>
      <c r="G37" s="3" t="s">
        <v>350</v>
      </c>
      <c r="H37" s="14" t="s">
        <v>80</v>
      </c>
      <c r="I37" s="20" t="s">
        <v>985</v>
      </c>
      <c r="J37" s="3" t="s">
        <v>69</v>
      </c>
      <c r="K37" s="3">
        <v>2019</v>
      </c>
      <c r="L37" s="5"/>
      <c r="M37" s="64">
        <v>1500000</v>
      </c>
      <c r="N37" s="3" t="s">
        <v>214</v>
      </c>
      <c r="O37" s="14" t="s">
        <v>1332</v>
      </c>
      <c r="P37" s="3"/>
    </row>
    <row r="38" spans="1:16" x14ac:dyDescent="0.25">
      <c r="A38" s="14">
        <v>36</v>
      </c>
      <c r="B38" s="4" t="s">
        <v>432</v>
      </c>
      <c r="C38" s="3" t="s">
        <v>1039</v>
      </c>
      <c r="D38" s="3" t="s">
        <v>226</v>
      </c>
      <c r="E38" s="4" t="s">
        <v>442</v>
      </c>
      <c r="F38" s="4" t="s">
        <v>901</v>
      </c>
      <c r="G38" s="3" t="s">
        <v>350</v>
      </c>
      <c r="H38" s="14" t="s">
        <v>81</v>
      </c>
      <c r="I38" s="20" t="s">
        <v>985</v>
      </c>
      <c r="J38" s="3" t="s">
        <v>69</v>
      </c>
      <c r="K38" s="3">
        <v>2019</v>
      </c>
      <c r="L38" s="5"/>
      <c r="M38" s="64">
        <v>1500000</v>
      </c>
      <c r="N38" s="3" t="s">
        <v>214</v>
      </c>
      <c r="O38" s="14" t="s">
        <v>1333</v>
      </c>
      <c r="P38" s="3"/>
    </row>
    <row r="39" spans="1:16" x14ac:dyDescent="0.25">
      <c r="A39" s="14">
        <v>37</v>
      </c>
      <c r="B39" s="4" t="s">
        <v>432</v>
      </c>
      <c r="C39" s="3" t="s">
        <v>1039</v>
      </c>
      <c r="D39" s="3" t="s">
        <v>226</v>
      </c>
      <c r="E39" s="4" t="s">
        <v>442</v>
      </c>
      <c r="F39" s="4" t="s">
        <v>901</v>
      </c>
      <c r="G39" s="3" t="s">
        <v>350</v>
      </c>
      <c r="H39" s="14" t="s">
        <v>82</v>
      </c>
      <c r="I39" s="20" t="s">
        <v>986</v>
      </c>
      <c r="J39" s="3" t="s">
        <v>69</v>
      </c>
      <c r="K39" s="3">
        <v>2019</v>
      </c>
      <c r="L39" s="5"/>
      <c r="M39" s="64">
        <v>1500000</v>
      </c>
      <c r="N39" s="3" t="s">
        <v>214</v>
      </c>
      <c r="O39" s="14" t="s">
        <v>1334</v>
      </c>
      <c r="P39" s="3"/>
    </row>
    <row r="40" spans="1:16" x14ac:dyDescent="0.25">
      <c r="A40" s="14">
        <v>38</v>
      </c>
      <c r="B40" s="4" t="s">
        <v>432</v>
      </c>
      <c r="C40" s="3" t="s">
        <v>1039</v>
      </c>
      <c r="D40" s="3" t="s">
        <v>226</v>
      </c>
      <c r="E40" s="4" t="s">
        <v>442</v>
      </c>
      <c r="F40" s="4" t="s">
        <v>901</v>
      </c>
      <c r="G40" s="3" t="s">
        <v>350</v>
      </c>
      <c r="H40" s="14" t="s">
        <v>83</v>
      </c>
      <c r="I40" s="20" t="s">
        <v>986</v>
      </c>
      <c r="J40" s="3" t="s">
        <v>69</v>
      </c>
      <c r="K40" s="3">
        <v>2019</v>
      </c>
      <c r="L40" s="5"/>
      <c r="M40" s="64">
        <v>1500000</v>
      </c>
      <c r="N40" s="3" t="s">
        <v>214</v>
      </c>
      <c r="O40" s="14" t="s">
        <v>1335</v>
      </c>
      <c r="P40" s="3"/>
    </row>
    <row r="41" spans="1:16" x14ac:dyDescent="0.25">
      <c r="A41" s="14">
        <v>39</v>
      </c>
      <c r="B41" s="4" t="s">
        <v>432</v>
      </c>
      <c r="C41" s="3" t="s">
        <v>1039</v>
      </c>
      <c r="D41" s="3" t="s">
        <v>226</v>
      </c>
      <c r="E41" s="4" t="s">
        <v>442</v>
      </c>
      <c r="F41" s="4" t="s">
        <v>901</v>
      </c>
      <c r="G41" s="3" t="s">
        <v>350</v>
      </c>
      <c r="H41" s="14" t="s">
        <v>84</v>
      </c>
      <c r="I41" s="20" t="s">
        <v>986</v>
      </c>
      <c r="J41" s="3" t="s">
        <v>69</v>
      </c>
      <c r="K41" s="3">
        <v>2019</v>
      </c>
      <c r="L41" s="5"/>
      <c r="M41" s="64">
        <v>1500000</v>
      </c>
      <c r="N41" s="3" t="s">
        <v>214</v>
      </c>
      <c r="O41" s="14" t="s">
        <v>1336</v>
      </c>
      <c r="P41" s="3"/>
    </row>
    <row r="42" spans="1:16" x14ac:dyDescent="0.25">
      <c r="A42" s="14">
        <v>40</v>
      </c>
      <c r="B42" s="4" t="s">
        <v>432</v>
      </c>
      <c r="C42" s="3" t="s">
        <v>1039</v>
      </c>
      <c r="D42" s="3" t="s">
        <v>226</v>
      </c>
      <c r="E42" s="4" t="s">
        <v>442</v>
      </c>
      <c r="F42" s="4" t="s">
        <v>901</v>
      </c>
      <c r="G42" s="3" t="s">
        <v>350</v>
      </c>
      <c r="H42" s="14" t="s">
        <v>85</v>
      </c>
      <c r="I42" s="20" t="s">
        <v>1024</v>
      </c>
      <c r="J42" s="3" t="s">
        <v>69</v>
      </c>
      <c r="K42" s="3">
        <v>2021</v>
      </c>
      <c r="L42" s="5"/>
      <c r="M42" s="64">
        <v>1500000</v>
      </c>
      <c r="N42" s="3" t="s">
        <v>214</v>
      </c>
      <c r="O42" s="14" t="s">
        <v>1355</v>
      </c>
      <c r="P42" s="3"/>
    </row>
    <row r="43" spans="1:16" x14ac:dyDescent="0.25">
      <c r="A43" s="14">
        <v>41</v>
      </c>
      <c r="B43" s="4" t="s">
        <v>432</v>
      </c>
      <c r="C43" s="3" t="s">
        <v>1039</v>
      </c>
      <c r="D43" s="3" t="s">
        <v>226</v>
      </c>
      <c r="E43" s="4" t="s">
        <v>442</v>
      </c>
      <c r="F43" s="4" t="s">
        <v>901</v>
      </c>
      <c r="G43" s="3" t="s">
        <v>350</v>
      </c>
      <c r="H43" s="14" t="s">
        <v>86</v>
      </c>
      <c r="I43" s="20" t="s">
        <v>1024</v>
      </c>
      <c r="J43" s="3" t="s">
        <v>69</v>
      </c>
      <c r="K43" s="3">
        <v>2021</v>
      </c>
      <c r="L43" s="5"/>
      <c r="M43" s="64">
        <v>1500000</v>
      </c>
      <c r="N43" s="3" t="s">
        <v>214</v>
      </c>
      <c r="O43" s="14" t="s">
        <v>1356</v>
      </c>
      <c r="P43" s="3"/>
    </row>
    <row r="44" spans="1:16" x14ac:dyDescent="0.25">
      <c r="A44" s="14">
        <v>42</v>
      </c>
      <c r="B44" s="4" t="s">
        <v>432</v>
      </c>
      <c r="C44" s="3" t="s">
        <v>1039</v>
      </c>
      <c r="D44" s="3" t="s">
        <v>226</v>
      </c>
      <c r="E44" s="4" t="s">
        <v>442</v>
      </c>
      <c r="F44" s="4" t="s">
        <v>901</v>
      </c>
      <c r="G44" s="3" t="s">
        <v>350</v>
      </c>
      <c r="H44" s="14" t="s">
        <v>87</v>
      </c>
      <c r="I44" s="20" t="s">
        <v>1024</v>
      </c>
      <c r="J44" s="3" t="s">
        <v>69</v>
      </c>
      <c r="K44" s="3">
        <v>2021</v>
      </c>
      <c r="L44" s="5"/>
      <c r="M44" s="64">
        <v>1500000</v>
      </c>
      <c r="N44" s="3" t="s">
        <v>214</v>
      </c>
      <c r="O44" s="14" t="s">
        <v>1357</v>
      </c>
      <c r="P44" s="3"/>
    </row>
    <row r="45" spans="1:16" x14ac:dyDescent="0.25">
      <c r="A45" s="14">
        <v>43</v>
      </c>
      <c r="B45" s="35" t="s">
        <v>432</v>
      </c>
      <c r="C45" s="3" t="s">
        <v>1039</v>
      </c>
      <c r="D45" s="36" t="s">
        <v>226</v>
      </c>
      <c r="E45" s="35" t="s">
        <v>442</v>
      </c>
      <c r="F45" s="35" t="s">
        <v>901</v>
      </c>
      <c r="G45" s="36" t="s">
        <v>350</v>
      </c>
      <c r="H45" s="37" t="s">
        <v>88</v>
      </c>
      <c r="I45" s="38" t="s">
        <v>1024</v>
      </c>
      <c r="J45" s="3" t="s">
        <v>69</v>
      </c>
      <c r="K45" s="3">
        <v>2021</v>
      </c>
      <c r="L45" s="39"/>
      <c r="M45" s="64">
        <v>1500000</v>
      </c>
      <c r="N45" s="36" t="s">
        <v>214</v>
      </c>
      <c r="O45" s="14" t="s">
        <v>1358</v>
      </c>
      <c r="P45" s="36"/>
    </row>
    <row r="46" spans="1:16" x14ac:dyDescent="0.25">
      <c r="A46" s="14">
        <v>44</v>
      </c>
      <c r="B46" s="4" t="s">
        <v>432</v>
      </c>
      <c r="C46" s="3" t="s">
        <v>1039</v>
      </c>
      <c r="D46" s="3" t="s">
        <v>226</v>
      </c>
      <c r="E46" s="4" t="s">
        <v>442</v>
      </c>
      <c r="F46" s="4" t="s">
        <v>901</v>
      </c>
      <c r="G46" s="3" t="s">
        <v>350</v>
      </c>
      <c r="H46" s="14" t="s">
        <v>89</v>
      </c>
      <c r="I46" s="20" t="s">
        <v>1024</v>
      </c>
      <c r="J46" s="3" t="s">
        <v>69</v>
      </c>
      <c r="K46" s="3">
        <v>2021</v>
      </c>
      <c r="L46" s="5"/>
      <c r="M46" s="64">
        <v>1500000</v>
      </c>
      <c r="N46" s="3" t="s">
        <v>214</v>
      </c>
      <c r="O46" s="14" t="s">
        <v>1359</v>
      </c>
      <c r="P46" s="3"/>
    </row>
    <row r="47" spans="1:16" x14ac:dyDescent="0.25">
      <c r="A47" s="14">
        <v>45</v>
      </c>
      <c r="B47" s="4" t="s">
        <v>432</v>
      </c>
      <c r="C47" s="3" t="s">
        <v>1039</v>
      </c>
      <c r="D47" s="3" t="s">
        <v>226</v>
      </c>
      <c r="E47" s="4" t="s">
        <v>443</v>
      </c>
      <c r="F47" s="4" t="s">
        <v>900</v>
      </c>
      <c r="G47" s="3" t="s">
        <v>351</v>
      </c>
      <c r="H47" s="14" t="s">
        <v>37</v>
      </c>
      <c r="I47" s="20" t="s">
        <v>449</v>
      </c>
      <c r="J47" s="3" t="s">
        <v>69</v>
      </c>
      <c r="K47" s="3">
        <v>2019</v>
      </c>
      <c r="L47" s="5"/>
      <c r="M47" s="64">
        <v>2100000</v>
      </c>
      <c r="N47" s="3" t="s">
        <v>214</v>
      </c>
      <c r="O47" s="14" t="s">
        <v>1294</v>
      </c>
      <c r="P47" s="3"/>
    </row>
    <row r="48" spans="1:16" x14ac:dyDescent="0.25">
      <c r="A48" s="14">
        <v>46</v>
      </c>
      <c r="B48" s="4" t="s">
        <v>432</v>
      </c>
      <c r="C48" s="3" t="s">
        <v>1039</v>
      </c>
      <c r="D48" s="3" t="s">
        <v>226</v>
      </c>
      <c r="E48" s="4" t="s">
        <v>443</v>
      </c>
      <c r="F48" s="4" t="s">
        <v>900</v>
      </c>
      <c r="G48" s="3" t="s">
        <v>351</v>
      </c>
      <c r="H48" s="14" t="s">
        <v>38</v>
      </c>
      <c r="I48" s="20" t="s">
        <v>918</v>
      </c>
      <c r="J48" s="3" t="s">
        <v>69</v>
      </c>
      <c r="K48" s="3">
        <v>2019</v>
      </c>
      <c r="L48" s="5"/>
      <c r="M48" s="64">
        <v>2100000</v>
      </c>
      <c r="N48" s="3" t="s">
        <v>214</v>
      </c>
      <c r="O48" s="14" t="s">
        <v>1297</v>
      </c>
      <c r="P48" s="3"/>
    </row>
    <row r="49" spans="1:16" x14ac:dyDescent="0.25">
      <c r="A49" s="14">
        <v>47</v>
      </c>
      <c r="B49" s="4" t="s">
        <v>432</v>
      </c>
      <c r="C49" s="3" t="s">
        <v>1039</v>
      </c>
      <c r="D49" s="3" t="s">
        <v>226</v>
      </c>
      <c r="E49" s="4" t="s">
        <v>443</v>
      </c>
      <c r="F49" s="4" t="s">
        <v>900</v>
      </c>
      <c r="G49" s="3" t="s">
        <v>351</v>
      </c>
      <c r="H49" s="14" t="s">
        <v>39</v>
      </c>
      <c r="I49" s="20" t="s">
        <v>918</v>
      </c>
      <c r="J49" s="3" t="s">
        <v>69</v>
      </c>
      <c r="K49" s="3">
        <v>2019</v>
      </c>
      <c r="L49" s="5"/>
      <c r="M49" s="64">
        <v>2100000</v>
      </c>
      <c r="N49" s="3" t="s">
        <v>214</v>
      </c>
      <c r="O49" s="14" t="s">
        <v>1298</v>
      </c>
      <c r="P49" s="3"/>
    </row>
    <row r="50" spans="1:16" x14ac:dyDescent="0.25">
      <c r="A50" s="14">
        <v>48</v>
      </c>
      <c r="B50" s="4" t="s">
        <v>432</v>
      </c>
      <c r="C50" s="3" t="s">
        <v>1039</v>
      </c>
      <c r="D50" s="3" t="s">
        <v>226</v>
      </c>
      <c r="E50" s="4" t="s">
        <v>443</v>
      </c>
      <c r="F50" s="4" t="s">
        <v>900</v>
      </c>
      <c r="G50" s="3" t="s">
        <v>351</v>
      </c>
      <c r="H50" s="14" t="s">
        <v>40</v>
      </c>
      <c r="I50" s="20" t="s">
        <v>979</v>
      </c>
      <c r="J50" s="3" t="s">
        <v>69</v>
      </c>
      <c r="K50" s="3">
        <v>2019</v>
      </c>
      <c r="L50" s="5"/>
      <c r="M50" s="64">
        <v>2100000</v>
      </c>
      <c r="N50" s="3" t="s">
        <v>214</v>
      </c>
      <c r="O50" s="14" t="s">
        <v>1300</v>
      </c>
      <c r="P50" s="3"/>
    </row>
    <row r="51" spans="1:16" x14ac:dyDescent="0.25">
      <c r="A51" s="14">
        <v>49</v>
      </c>
      <c r="B51" s="4" t="s">
        <v>432</v>
      </c>
      <c r="C51" s="3" t="s">
        <v>1039</v>
      </c>
      <c r="D51" s="3" t="s">
        <v>226</v>
      </c>
      <c r="E51" s="4" t="s">
        <v>443</v>
      </c>
      <c r="F51" s="4" t="s">
        <v>900</v>
      </c>
      <c r="G51" s="3" t="s">
        <v>351</v>
      </c>
      <c r="H51" s="14" t="s">
        <v>41</v>
      </c>
      <c r="I51" s="20" t="s">
        <v>979</v>
      </c>
      <c r="J51" s="3" t="s">
        <v>69</v>
      </c>
      <c r="K51" s="3">
        <v>2019</v>
      </c>
      <c r="L51" s="5"/>
      <c r="M51" s="64">
        <v>2100000</v>
      </c>
      <c r="N51" s="3" t="s">
        <v>214</v>
      </c>
      <c r="O51" s="14" t="s">
        <v>1301</v>
      </c>
      <c r="P51" s="3"/>
    </row>
    <row r="52" spans="1:16" x14ac:dyDescent="0.25">
      <c r="A52" s="14">
        <v>50</v>
      </c>
      <c r="B52" s="4" t="s">
        <v>432</v>
      </c>
      <c r="C52" s="3" t="s">
        <v>1039</v>
      </c>
      <c r="D52" s="3" t="s">
        <v>226</v>
      </c>
      <c r="E52" s="4" t="s">
        <v>443</v>
      </c>
      <c r="F52" s="4" t="s">
        <v>900</v>
      </c>
      <c r="G52" s="3" t="s">
        <v>351</v>
      </c>
      <c r="H52" s="14" t="s">
        <v>42</v>
      </c>
      <c r="I52" s="20" t="s">
        <v>979</v>
      </c>
      <c r="J52" s="3" t="s">
        <v>69</v>
      </c>
      <c r="K52" s="3">
        <v>2019</v>
      </c>
      <c r="L52" s="5"/>
      <c r="M52" s="64">
        <v>2100000</v>
      </c>
      <c r="N52" s="3" t="s">
        <v>214</v>
      </c>
      <c r="O52" s="14" t="s">
        <v>1302</v>
      </c>
      <c r="P52" s="3"/>
    </row>
    <row r="53" spans="1:16" x14ac:dyDescent="0.25">
      <c r="A53" s="14">
        <v>51</v>
      </c>
      <c r="B53" s="4" t="s">
        <v>432</v>
      </c>
      <c r="C53" s="3" t="s">
        <v>1039</v>
      </c>
      <c r="D53" s="3" t="s">
        <v>226</v>
      </c>
      <c r="E53" s="4" t="s">
        <v>443</v>
      </c>
      <c r="F53" s="4" t="s">
        <v>900</v>
      </c>
      <c r="G53" s="3" t="s">
        <v>351</v>
      </c>
      <c r="H53" s="14" t="s">
        <v>43</v>
      </c>
      <c r="I53" s="20" t="s">
        <v>980</v>
      </c>
      <c r="J53" s="3" t="s">
        <v>69</v>
      </c>
      <c r="K53" s="3">
        <v>2021</v>
      </c>
      <c r="L53" s="5"/>
      <c r="M53" s="64">
        <v>2100000</v>
      </c>
      <c r="N53" s="3" t="s">
        <v>214</v>
      </c>
      <c r="O53" s="14" t="s">
        <v>1311</v>
      </c>
      <c r="P53" s="3"/>
    </row>
    <row r="54" spans="1:16" x14ac:dyDescent="0.25">
      <c r="A54" s="14">
        <v>52</v>
      </c>
      <c r="B54" s="35" t="s">
        <v>432</v>
      </c>
      <c r="C54" s="3" t="s">
        <v>1039</v>
      </c>
      <c r="D54" s="36" t="s">
        <v>226</v>
      </c>
      <c r="E54" s="35" t="s">
        <v>443</v>
      </c>
      <c r="F54" s="35" t="s">
        <v>900</v>
      </c>
      <c r="G54" s="36" t="s">
        <v>351</v>
      </c>
      <c r="H54" s="37" t="s">
        <v>44</v>
      </c>
      <c r="I54" s="38" t="s">
        <v>981</v>
      </c>
      <c r="J54" s="3" t="s">
        <v>69</v>
      </c>
      <c r="K54" s="3">
        <v>2021</v>
      </c>
      <c r="L54" s="39"/>
      <c r="M54" s="64">
        <v>2100000</v>
      </c>
      <c r="N54" s="36" t="s">
        <v>214</v>
      </c>
      <c r="O54" s="14" t="s">
        <v>1312</v>
      </c>
      <c r="P54" s="3"/>
    </row>
    <row r="55" spans="1:16" x14ac:dyDescent="0.25">
      <c r="A55" s="14">
        <v>53</v>
      </c>
      <c r="B55" s="4" t="s">
        <v>432</v>
      </c>
      <c r="C55" s="3" t="s">
        <v>1039</v>
      </c>
      <c r="D55" s="3" t="s">
        <v>226</v>
      </c>
      <c r="E55" s="4" t="s">
        <v>443</v>
      </c>
      <c r="F55" s="4" t="s">
        <v>900</v>
      </c>
      <c r="G55" s="3" t="s">
        <v>351</v>
      </c>
      <c r="H55" s="14" t="s">
        <v>45</v>
      </c>
      <c r="I55" s="20" t="s">
        <v>981</v>
      </c>
      <c r="J55" s="3" t="s">
        <v>69</v>
      </c>
      <c r="K55" s="3">
        <v>2021</v>
      </c>
      <c r="L55" s="5"/>
      <c r="M55" s="64">
        <v>2100000</v>
      </c>
      <c r="N55" s="3" t="s">
        <v>214</v>
      </c>
      <c r="O55" s="14" t="s">
        <v>1313</v>
      </c>
      <c r="P55" s="3"/>
    </row>
    <row r="56" spans="1:16" x14ac:dyDescent="0.25">
      <c r="A56" s="14">
        <v>54</v>
      </c>
      <c r="B56" s="4" t="s">
        <v>432</v>
      </c>
      <c r="C56" s="3" t="s">
        <v>1039</v>
      </c>
      <c r="D56" s="3" t="s">
        <v>226</v>
      </c>
      <c r="E56" s="4" t="s">
        <v>443</v>
      </c>
      <c r="F56" s="4" t="s">
        <v>900</v>
      </c>
      <c r="G56" s="3" t="s">
        <v>351</v>
      </c>
      <c r="H56" s="14" t="s">
        <v>46</v>
      </c>
      <c r="I56" s="20" t="s">
        <v>981</v>
      </c>
      <c r="J56" s="3" t="s">
        <v>69</v>
      </c>
      <c r="K56" s="3">
        <v>2021</v>
      </c>
      <c r="L56" s="5"/>
      <c r="M56" s="64">
        <v>2100000</v>
      </c>
      <c r="N56" s="3" t="s">
        <v>214</v>
      </c>
      <c r="O56" s="14" t="s">
        <v>1314</v>
      </c>
      <c r="P56" s="3"/>
    </row>
    <row r="57" spans="1:16" x14ac:dyDescent="0.25">
      <c r="A57" s="14">
        <v>55</v>
      </c>
      <c r="B57" s="4" t="s">
        <v>432</v>
      </c>
      <c r="C57" s="3" t="s">
        <v>1039</v>
      </c>
      <c r="D57" s="3" t="s">
        <v>226</v>
      </c>
      <c r="E57" s="4" t="s">
        <v>443</v>
      </c>
      <c r="F57" s="4" t="s">
        <v>900</v>
      </c>
      <c r="G57" s="3" t="s">
        <v>351</v>
      </c>
      <c r="H57" s="14" t="s">
        <v>47</v>
      </c>
      <c r="I57" s="20" t="s">
        <v>981</v>
      </c>
      <c r="J57" s="3" t="s">
        <v>69</v>
      </c>
      <c r="K57" s="3">
        <v>2021</v>
      </c>
      <c r="L57" s="5"/>
      <c r="M57" s="64">
        <v>2100000</v>
      </c>
      <c r="N57" s="3" t="s">
        <v>214</v>
      </c>
      <c r="O57" s="14" t="s">
        <v>1315</v>
      </c>
      <c r="P57" s="3"/>
    </row>
    <row r="58" spans="1:16" x14ac:dyDescent="0.25">
      <c r="A58" s="14">
        <v>56</v>
      </c>
      <c r="B58" s="4" t="s">
        <v>432</v>
      </c>
      <c r="C58" s="3" t="s">
        <v>1039</v>
      </c>
      <c r="D58" s="3" t="s">
        <v>226</v>
      </c>
      <c r="E58" s="4" t="s">
        <v>443</v>
      </c>
      <c r="F58" s="4" t="s">
        <v>900</v>
      </c>
      <c r="G58" s="3" t="s">
        <v>351</v>
      </c>
      <c r="H58" s="14" t="s">
        <v>48</v>
      </c>
      <c r="I58" s="20" t="s">
        <v>981</v>
      </c>
      <c r="J58" s="3" t="s">
        <v>69</v>
      </c>
      <c r="K58" s="3">
        <v>2021</v>
      </c>
      <c r="L58" s="5"/>
      <c r="M58" s="64">
        <v>2100000</v>
      </c>
      <c r="N58" s="3" t="s">
        <v>214</v>
      </c>
      <c r="O58" s="14" t="s">
        <v>1316</v>
      </c>
      <c r="P58" s="3"/>
    </row>
    <row r="59" spans="1:16" x14ac:dyDescent="0.25">
      <c r="A59" s="14">
        <v>57</v>
      </c>
      <c r="B59" s="4" t="s">
        <v>432</v>
      </c>
      <c r="C59" s="3" t="s">
        <v>1039</v>
      </c>
      <c r="D59" s="3" t="s">
        <v>226</v>
      </c>
      <c r="E59" s="4" t="s">
        <v>443</v>
      </c>
      <c r="F59" s="4" t="s">
        <v>900</v>
      </c>
      <c r="G59" s="3" t="s">
        <v>351</v>
      </c>
      <c r="H59" s="14" t="s">
        <v>49</v>
      </c>
      <c r="I59" s="20" t="s">
        <v>981</v>
      </c>
      <c r="J59" s="3" t="s">
        <v>69</v>
      </c>
      <c r="K59" s="3">
        <v>2021</v>
      </c>
      <c r="L59" s="5"/>
      <c r="M59" s="64">
        <v>2100000</v>
      </c>
      <c r="N59" s="3" t="s">
        <v>214</v>
      </c>
      <c r="O59" s="14" t="s">
        <v>1317</v>
      </c>
      <c r="P59" s="3"/>
    </row>
    <row r="60" spans="1:16" x14ac:dyDescent="0.25">
      <c r="A60" s="14">
        <v>58</v>
      </c>
      <c r="B60" s="4" t="s">
        <v>432</v>
      </c>
      <c r="C60" s="3" t="s">
        <v>1039</v>
      </c>
      <c r="D60" s="3" t="s">
        <v>226</v>
      </c>
      <c r="E60" s="4" t="s">
        <v>443</v>
      </c>
      <c r="F60" s="4" t="s">
        <v>900</v>
      </c>
      <c r="G60" s="3" t="s">
        <v>351</v>
      </c>
      <c r="H60" s="14" t="s">
        <v>50</v>
      </c>
      <c r="I60" s="20" t="s">
        <v>982</v>
      </c>
      <c r="J60" s="3" t="s">
        <v>69</v>
      </c>
      <c r="K60" s="3">
        <v>2021</v>
      </c>
      <c r="L60" s="5"/>
      <c r="M60" s="64">
        <v>2100000</v>
      </c>
      <c r="N60" s="3" t="s">
        <v>214</v>
      </c>
      <c r="O60" s="14" t="s">
        <v>1322</v>
      </c>
      <c r="P60" s="3"/>
    </row>
    <row r="61" spans="1:16" x14ac:dyDescent="0.25">
      <c r="A61" s="14">
        <v>59</v>
      </c>
      <c r="B61" s="4" t="s">
        <v>432</v>
      </c>
      <c r="C61" s="3" t="s">
        <v>1039</v>
      </c>
      <c r="D61" s="3" t="s">
        <v>226</v>
      </c>
      <c r="E61" s="4" t="s">
        <v>443</v>
      </c>
      <c r="F61" s="4" t="s">
        <v>900</v>
      </c>
      <c r="G61" s="3" t="s">
        <v>351</v>
      </c>
      <c r="H61" s="14" t="s">
        <v>51</v>
      </c>
      <c r="I61" s="20" t="s">
        <v>987</v>
      </c>
      <c r="J61" s="3" t="s">
        <v>69</v>
      </c>
      <c r="K61" s="3">
        <v>2019</v>
      </c>
      <c r="L61" s="5"/>
      <c r="M61" s="64">
        <v>2100000</v>
      </c>
      <c r="N61" s="3" t="s">
        <v>214</v>
      </c>
      <c r="O61" s="14" t="s">
        <v>1337</v>
      </c>
      <c r="P61" s="3"/>
    </row>
    <row r="62" spans="1:16" x14ac:dyDescent="0.25">
      <c r="A62" s="14">
        <v>60</v>
      </c>
      <c r="B62" s="4" t="s">
        <v>432</v>
      </c>
      <c r="C62" s="3" t="s">
        <v>1039</v>
      </c>
      <c r="D62" s="3" t="s">
        <v>226</v>
      </c>
      <c r="E62" s="4" t="s">
        <v>443</v>
      </c>
      <c r="F62" s="4" t="s">
        <v>900</v>
      </c>
      <c r="G62" s="3" t="s">
        <v>351</v>
      </c>
      <c r="H62" s="14" t="s">
        <v>52</v>
      </c>
      <c r="I62" s="20" t="s">
        <v>987</v>
      </c>
      <c r="J62" s="3" t="s">
        <v>69</v>
      </c>
      <c r="K62" s="3">
        <v>2019</v>
      </c>
      <c r="L62" s="5"/>
      <c r="M62" s="64">
        <v>2100000</v>
      </c>
      <c r="N62" s="3" t="s">
        <v>214</v>
      </c>
      <c r="O62" s="14" t="s">
        <v>1338</v>
      </c>
      <c r="P62" s="3"/>
    </row>
    <row r="63" spans="1:16" x14ac:dyDescent="0.25">
      <c r="A63" s="14">
        <v>61</v>
      </c>
      <c r="B63" s="4" t="s">
        <v>432</v>
      </c>
      <c r="C63" s="3" t="s">
        <v>1039</v>
      </c>
      <c r="D63" s="3" t="s">
        <v>226</v>
      </c>
      <c r="E63" s="4" t="s">
        <v>443</v>
      </c>
      <c r="F63" s="4" t="s">
        <v>900</v>
      </c>
      <c r="G63" s="3" t="s">
        <v>351</v>
      </c>
      <c r="H63" s="14" t="s">
        <v>53</v>
      </c>
      <c r="I63" s="20" t="s">
        <v>1024</v>
      </c>
      <c r="J63" s="3" t="s">
        <v>69</v>
      </c>
      <c r="K63" s="3">
        <v>2021</v>
      </c>
      <c r="L63" s="5"/>
      <c r="M63" s="64">
        <v>2100000</v>
      </c>
      <c r="N63" s="3" t="s">
        <v>214</v>
      </c>
      <c r="O63" s="14" t="s">
        <v>1345</v>
      </c>
      <c r="P63" s="3"/>
    </row>
    <row r="64" spans="1:16" x14ac:dyDescent="0.25">
      <c r="A64" s="14">
        <v>62</v>
      </c>
      <c r="B64" s="4" t="s">
        <v>432</v>
      </c>
      <c r="C64" s="3" t="s">
        <v>1039</v>
      </c>
      <c r="D64" s="3" t="s">
        <v>226</v>
      </c>
      <c r="E64" s="4" t="s">
        <v>443</v>
      </c>
      <c r="F64" s="4" t="s">
        <v>900</v>
      </c>
      <c r="G64" s="3" t="s">
        <v>351</v>
      </c>
      <c r="H64" s="14" t="s">
        <v>53</v>
      </c>
      <c r="I64" s="20" t="s">
        <v>1024</v>
      </c>
      <c r="J64" s="3" t="s">
        <v>69</v>
      </c>
      <c r="K64" s="3">
        <v>2021</v>
      </c>
      <c r="L64" s="5"/>
      <c r="M64" s="64">
        <v>2100000</v>
      </c>
      <c r="N64" s="3" t="s">
        <v>214</v>
      </c>
      <c r="O64" s="14" t="s">
        <v>1345</v>
      </c>
      <c r="P64" s="3"/>
    </row>
    <row r="65" spans="1:16" x14ac:dyDescent="0.25">
      <c r="A65" s="14">
        <v>63</v>
      </c>
      <c r="B65" s="4" t="s">
        <v>432</v>
      </c>
      <c r="C65" s="3" t="s">
        <v>1039</v>
      </c>
      <c r="D65" s="3" t="s">
        <v>226</v>
      </c>
      <c r="E65" s="4" t="s">
        <v>443</v>
      </c>
      <c r="F65" s="4" t="s">
        <v>900</v>
      </c>
      <c r="G65" s="3" t="s">
        <v>351</v>
      </c>
      <c r="H65" s="14" t="s">
        <v>54</v>
      </c>
      <c r="I65" s="20" t="s">
        <v>1024</v>
      </c>
      <c r="J65" s="3" t="s">
        <v>69</v>
      </c>
      <c r="K65" s="3">
        <v>2021</v>
      </c>
      <c r="L65" s="5"/>
      <c r="M65" s="64">
        <v>2100000</v>
      </c>
      <c r="N65" s="3" t="s">
        <v>214</v>
      </c>
      <c r="O65" s="14" t="s">
        <v>1346</v>
      </c>
      <c r="P65" s="3"/>
    </row>
    <row r="66" spans="1:16" x14ac:dyDescent="0.25">
      <c r="A66" s="14">
        <v>64</v>
      </c>
      <c r="B66" s="4" t="s">
        <v>432</v>
      </c>
      <c r="C66" s="3" t="s">
        <v>1039</v>
      </c>
      <c r="D66" s="3" t="s">
        <v>226</v>
      </c>
      <c r="E66" s="4" t="s">
        <v>443</v>
      </c>
      <c r="F66" s="4" t="s">
        <v>900</v>
      </c>
      <c r="G66" s="3" t="s">
        <v>351</v>
      </c>
      <c r="H66" s="14" t="s">
        <v>55</v>
      </c>
      <c r="I66" s="20" t="s">
        <v>1024</v>
      </c>
      <c r="J66" s="3" t="s">
        <v>69</v>
      </c>
      <c r="K66" s="3">
        <v>2021</v>
      </c>
      <c r="L66" s="5"/>
      <c r="M66" s="64">
        <v>2100000</v>
      </c>
      <c r="N66" s="3" t="s">
        <v>214</v>
      </c>
      <c r="O66" s="14" t="s">
        <v>1347</v>
      </c>
      <c r="P66" s="3"/>
    </row>
    <row r="67" spans="1:16" x14ac:dyDescent="0.25">
      <c r="A67" s="14">
        <v>65</v>
      </c>
      <c r="B67" s="4" t="s">
        <v>432</v>
      </c>
      <c r="C67" s="3" t="s">
        <v>1039</v>
      </c>
      <c r="D67" s="3" t="s">
        <v>226</v>
      </c>
      <c r="E67" s="4" t="s">
        <v>443</v>
      </c>
      <c r="F67" s="4" t="s">
        <v>900</v>
      </c>
      <c r="G67" s="3" t="s">
        <v>351</v>
      </c>
      <c r="H67" s="14" t="s">
        <v>56</v>
      </c>
      <c r="I67" s="20" t="s">
        <v>1024</v>
      </c>
      <c r="J67" s="3" t="s">
        <v>69</v>
      </c>
      <c r="K67" s="3">
        <v>2021</v>
      </c>
      <c r="L67" s="5"/>
      <c r="M67" s="64">
        <v>2100000</v>
      </c>
      <c r="N67" s="3" t="s">
        <v>214</v>
      </c>
      <c r="O67" s="14" t="s">
        <v>1348</v>
      </c>
      <c r="P67" s="3"/>
    </row>
    <row r="68" spans="1:16" x14ac:dyDescent="0.25">
      <c r="A68" s="14">
        <v>66</v>
      </c>
      <c r="B68" s="4" t="s">
        <v>432</v>
      </c>
      <c r="C68" s="3" t="s">
        <v>1039</v>
      </c>
      <c r="D68" s="3" t="s">
        <v>226</v>
      </c>
      <c r="E68" s="4" t="s">
        <v>443</v>
      </c>
      <c r="F68" s="4" t="s">
        <v>900</v>
      </c>
      <c r="G68" s="3" t="s">
        <v>351</v>
      </c>
      <c r="H68" s="14" t="s">
        <v>57</v>
      </c>
      <c r="I68" s="20" t="s">
        <v>1024</v>
      </c>
      <c r="J68" s="3" t="s">
        <v>69</v>
      </c>
      <c r="K68" s="3">
        <v>2021</v>
      </c>
      <c r="L68" s="5"/>
      <c r="M68" s="64">
        <v>2100000</v>
      </c>
      <c r="N68" s="3" t="s">
        <v>214</v>
      </c>
      <c r="O68" s="14" t="s">
        <v>1349</v>
      </c>
      <c r="P68" s="3"/>
    </row>
    <row r="69" spans="1:16" x14ac:dyDescent="0.25">
      <c r="A69" s="14">
        <v>67</v>
      </c>
      <c r="B69" s="4" t="s">
        <v>432</v>
      </c>
      <c r="C69" s="3" t="s">
        <v>1039</v>
      </c>
      <c r="D69" s="3" t="s">
        <v>226</v>
      </c>
      <c r="E69" s="4" t="s">
        <v>443</v>
      </c>
      <c r="F69" s="4" t="s">
        <v>900</v>
      </c>
      <c r="G69" s="3" t="s">
        <v>351</v>
      </c>
      <c r="H69" s="14" t="s">
        <v>58</v>
      </c>
      <c r="I69" s="20" t="s">
        <v>1024</v>
      </c>
      <c r="J69" s="3" t="s">
        <v>69</v>
      </c>
      <c r="K69" s="3">
        <v>2021</v>
      </c>
      <c r="L69" s="5"/>
      <c r="M69" s="64">
        <v>2100000</v>
      </c>
      <c r="N69" s="3" t="s">
        <v>214</v>
      </c>
      <c r="O69" s="14" t="s">
        <v>1350</v>
      </c>
      <c r="P69" s="3"/>
    </row>
    <row r="70" spans="1:16" x14ac:dyDescent="0.25">
      <c r="A70" s="14">
        <v>68</v>
      </c>
      <c r="B70" s="4" t="s">
        <v>432</v>
      </c>
      <c r="C70" s="3" t="s">
        <v>1039</v>
      </c>
      <c r="D70" s="3" t="s">
        <v>226</v>
      </c>
      <c r="E70" s="4" t="s">
        <v>443</v>
      </c>
      <c r="F70" s="4" t="s">
        <v>900</v>
      </c>
      <c r="G70" s="3" t="s">
        <v>351</v>
      </c>
      <c r="H70" s="14" t="s">
        <v>59</v>
      </c>
      <c r="I70" s="20" t="s">
        <v>1024</v>
      </c>
      <c r="J70" s="3" t="s">
        <v>69</v>
      </c>
      <c r="K70" s="3">
        <v>2021</v>
      </c>
      <c r="L70" s="5"/>
      <c r="M70" s="64">
        <v>2100000</v>
      </c>
      <c r="N70" s="3" t="s">
        <v>214</v>
      </c>
      <c r="O70" s="14" t="s">
        <v>1351</v>
      </c>
      <c r="P70" s="3"/>
    </row>
    <row r="71" spans="1:16" x14ac:dyDescent="0.25">
      <c r="A71" s="14">
        <v>69</v>
      </c>
      <c r="B71" s="4" t="s">
        <v>432</v>
      </c>
      <c r="C71" s="3" t="s">
        <v>1039</v>
      </c>
      <c r="D71" s="3" t="s">
        <v>226</v>
      </c>
      <c r="E71" s="4" t="s">
        <v>443</v>
      </c>
      <c r="F71" s="4" t="s">
        <v>900</v>
      </c>
      <c r="G71" s="3" t="s">
        <v>351</v>
      </c>
      <c r="H71" s="14" t="s">
        <v>60</v>
      </c>
      <c r="I71" s="20" t="s">
        <v>1024</v>
      </c>
      <c r="J71" s="3" t="s">
        <v>69</v>
      </c>
      <c r="K71" s="3">
        <v>2021</v>
      </c>
      <c r="L71" s="5"/>
      <c r="M71" s="64">
        <v>2100000</v>
      </c>
      <c r="N71" s="3" t="s">
        <v>214</v>
      </c>
      <c r="O71" s="14" t="s">
        <v>1352</v>
      </c>
      <c r="P71" s="3"/>
    </row>
    <row r="72" spans="1:16" x14ac:dyDescent="0.25">
      <c r="A72" s="14">
        <v>70</v>
      </c>
      <c r="B72" s="4" t="s">
        <v>432</v>
      </c>
      <c r="C72" s="3" t="s">
        <v>1039</v>
      </c>
      <c r="D72" s="3" t="s">
        <v>226</v>
      </c>
      <c r="E72" s="4" t="s">
        <v>443</v>
      </c>
      <c r="F72" s="4" t="s">
        <v>900</v>
      </c>
      <c r="G72" s="3" t="s">
        <v>351</v>
      </c>
      <c r="H72" s="14" t="s">
        <v>61</v>
      </c>
      <c r="I72" s="20" t="s">
        <v>1024</v>
      </c>
      <c r="J72" s="3" t="s">
        <v>69</v>
      </c>
      <c r="K72" s="3">
        <v>2021</v>
      </c>
      <c r="L72" s="5"/>
      <c r="M72" s="64">
        <v>2100000</v>
      </c>
      <c r="N72" s="3" t="s">
        <v>214</v>
      </c>
      <c r="O72" s="14" t="s">
        <v>1353</v>
      </c>
      <c r="P72" s="3"/>
    </row>
    <row r="73" spans="1:16" x14ac:dyDescent="0.25">
      <c r="A73" s="14">
        <v>71</v>
      </c>
      <c r="B73" s="4" t="s">
        <v>432</v>
      </c>
      <c r="C73" s="3" t="s">
        <v>1039</v>
      </c>
      <c r="D73" s="3" t="s">
        <v>226</v>
      </c>
      <c r="E73" s="4" t="s">
        <v>443</v>
      </c>
      <c r="F73" s="4" t="s">
        <v>900</v>
      </c>
      <c r="G73" s="3" t="s">
        <v>351</v>
      </c>
      <c r="H73" s="14" t="s">
        <v>70</v>
      </c>
      <c r="I73" s="20" t="s">
        <v>1024</v>
      </c>
      <c r="J73" s="3" t="s">
        <v>69</v>
      </c>
      <c r="K73" s="3">
        <v>2021</v>
      </c>
      <c r="L73" s="5"/>
      <c r="M73" s="64">
        <v>2100000</v>
      </c>
      <c r="N73" s="3" t="s">
        <v>214</v>
      </c>
      <c r="O73" s="14" t="s">
        <v>1354</v>
      </c>
      <c r="P73" s="3"/>
    </row>
    <row r="74" spans="1:16" s="130" customFormat="1" x14ac:dyDescent="0.25">
      <c r="A74" s="124">
        <v>72</v>
      </c>
      <c r="B74" s="125" t="s">
        <v>432</v>
      </c>
      <c r="C74" s="126" t="s">
        <v>1039</v>
      </c>
      <c r="D74" s="126" t="s">
        <v>226</v>
      </c>
      <c r="E74" s="125" t="s">
        <v>443</v>
      </c>
      <c r="F74" s="125" t="s">
        <v>900</v>
      </c>
      <c r="G74" s="126" t="s">
        <v>351</v>
      </c>
      <c r="H74" s="124" t="s">
        <v>71</v>
      </c>
      <c r="I74" s="127" t="s">
        <v>1929</v>
      </c>
      <c r="J74" s="126" t="s">
        <v>69</v>
      </c>
      <c r="K74" s="126" t="s">
        <v>1926</v>
      </c>
      <c r="L74" s="128"/>
      <c r="M74" s="129">
        <v>965000</v>
      </c>
      <c r="N74" s="131" t="s">
        <v>1902</v>
      </c>
      <c r="O74" s="124" t="s">
        <v>1927</v>
      </c>
      <c r="P74" s="126"/>
    </row>
    <row r="75" spans="1:16" s="130" customFormat="1" x14ac:dyDescent="0.25">
      <c r="A75" s="124">
        <v>73</v>
      </c>
      <c r="B75" s="125" t="s">
        <v>432</v>
      </c>
      <c r="C75" s="126" t="s">
        <v>1039</v>
      </c>
      <c r="D75" s="126" t="s">
        <v>226</v>
      </c>
      <c r="E75" s="125" t="s">
        <v>443</v>
      </c>
      <c r="F75" s="125" t="s">
        <v>900</v>
      </c>
      <c r="G75" s="126" t="s">
        <v>351</v>
      </c>
      <c r="H75" s="124" t="s">
        <v>72</v>
      </c>
      <c r="I75" s="127" t="s">
        <v>1929</v>
      </c>
      <c r="J75" s="126" t="s">
        <v>69</v>
      </c>
      <c r="K75" s="126" t="s">
        <v>1926</v>
      </c>
      <c r="L75" s="128"/>
      <c r="M75" s="129">
        <v>965000</v>
      </c>
      <c r="N75" s="131" t="s">
        <v>1902</v>
      </c>
      <c r="O75" s="124" t="s">
        <v>1928</v>
      </c>
      <c r="P75" s="126"/>
    </row>
    <row r="76" spans="1:16" s="130" customFormat="1" x14ac:dyDescent="0.25">
      <c r="A76" s="124">
        <v>74</v>
      </c>
      <c r="B76" s="125" t="s">
        <v>432</v>
      </c>
      <c r="C76" s="126" t="s">
        <v>1039</v>
      </c>
      <c r="D76" s="126" t="s">
        <v>226</v>
      </c>
      <c r="E76" s="125" t="s">
        <v>443</v>
      </c>
      <c r="F76" s="125" t="s">
        <v>900</v>
      </c>
      <c r="G76" s="126" t="s">
        <v>351</v>
      </c>
      <c r="H76" s="124" t="s">
        <v>73</v>
      </c>
      <c r="I76" s="127" t="s">
        <v>1929</v>
      </c>
      <c r="J76" s="126" t="s">
        <v>69</v>
      </c>
      <c r="K76" s="131" t="s">
        <v>1933</v>
      </c>
      <c r="L76" s="128"/>
      <c r="M76" s="129">
        <v>965000</v>
      </c>
      <c r="N76" s="131" t="s">
        <v>1902</v>
      </c>
      <c r="O76" s="124" t="s">
        <v>1930</v>
      </c>
      <c r="P76" s="126"/>
    </row>
    <row r="77" spans="1:16" s="130" customFormat="1" x14ac:dyDescent="0.25">
      <c r="A77" s="124">
        <v>75</v>
      </c>
      <c r="B77" s="125" t="s">
        <v>432</v>
      </c>
      <c r="C77" s="126" t="s">
        <v>1039</v>
      </c>
      <c r="D77" s="126" t="s">
        <v>226</v>
      </c>
      <c r="E77" s="125" t="s">
        <v>443</v>
      </c>
      <c r="F77" s="125" t="s">
        <v>900</v>
      </c>
      <c r="G77" s="126" t="s">
        <v>351</v>
      </c>
      <c r="H77" s="124" t="s">
        <v>74</v>
      </c>
      <c r="I77" s="127" t="s">
        <v>1929</v>
      </c>
      <c r="J77" s="126" t="s">
        <v>69</v>
      </c>
      <c r="K77" s="131" t="s">
        <v>1932</v>
      </c>
      <c r="L77" s="128"/>
      <c r="M77" s="129">
        <v>915000</v>
      </c>
      <c r="N77" s="131" t="s">
        <v>1902</v>
      </c>
      <c r="O77" s="124" t="s">
        <v>1931</v>
      </c>
      <c r="P77" s="126"/>
    </row>
    <row r="78" spans="1:16" x14ac:dyDescent="0.25">
      <c r="A78" s="14">
        <v>76</v>
      </c>
      <c r="B78" s="4" t="s">
        <v>432</v>
      </c>
      <c r="C78" s="3" t="s">
        <v>1039</v>
      </c>
      <c r="D78" s="3" t="s">
        <v>226</v>
      </c>
      <c r="E78" s="4" t="s">
        <v>374</v>
      </c>
      <c r="F78" s="4" t="s">
        <v>902</v>
      </c>
      <c r="G78" s="36" t="s">
        <v>352</v>
      </c>
      <c r="H78" s="37" t="s">
        <v>39</v>
      </c>
      <c r="I78" s="20" t="s">
        <v>989</v>
      </c>
      <c r="J78" s="3" t="s">
        <v>69</v>
      </c>
      <c r="K78" s="3">
        <v>2019</v>
      </c>
      <c r="L78" s="5"/>
      <c r="M78" s="64">
        <v>1100000</v>
      </c>
      <c r="N78" s="3" t="s">
        <v>214</v>
      </c>
      <c r="O78" s="14" t="s">
        <v>1340</v>
      </c>
      <c r="P78" s="3"/>
    </row>
    <row r="79" spans="1:16" x14ac:dyDescent="0.25">
      <c r="A79" s="14">
        <v>77</v>
      </c>
      <c r="B79" s="4" t="s">
        <v>432</v>
      </c>
      <c r="C79" s="3" t="s">
        <v>1039</v>
      </c>
      <c r="D79" s="3" t="s">
        <v>226</v>
      </c>
      <c r="E79" s="4" t="s">
        <v>374</v>
      </c>
      <c r="F79" s="4" t="s">
        <v>902</v>
      </c>
      <c r="G79" s="3" t="s">
        <v>352</v>
      </c>
      <c r="H79" s="14" t="s">
        <v>40</v>
      </c>
      <c r="I79" s="20" t="s">
        <v>991</v>
      </c>
      <c r="J79" s="3" t="s">
        <v>69</v>
      </c>
      <c r="K79" s="3">
        <v>2019</v>
      </c>
      <c r="L79" s="5"/>
      <c r="M79" s="64">
        <v>1100000</v>
      </c>
      <c r="N79" s="3" t="s">
        <v>214</v>
      </c>
      <c r="O79" s="14" t="s">
        <v>1341</v>
      </c>
      <c r="P79" s="3"/>
    </row>
    <row r="80" spans="1:16" x14ac:dyDescent="0.25">
      <c r="A80" s="14">
        <v>78</v>
      </c>
      <c r="B80" s="4" t="s">
        <v>432</v>
      </c>
      <c r="C80" s="3" t="s">
        <v>1039</v>
      </c>
      <c r="D80" s="3" t="s">
        <v>226</v>
      </c>
      <c r="E80" s="4" t="s">
        <v>374</v>
      </c>
      <c r="F80" s="4" t="s">
        <v>902</v>
      </c>
      <c r="G80" s="3" t="s">
        <v>352</v>
      </c>
      <c r="H80" s="14" t="s">
        <v>41</v>
      </c>
      <c r="I80" s="20" t="s">
        <v>990</v>
      </c>
      <c r="J80" s="3" t="s">
        <v>69</v>
      </c>
      <c r="K80" s="3">
        <v>2019</v>
      </c>
      <c r="L80" s="5"/>
      <c r="M80" s="64">
        <v>1100000</v>
      </c>
      <c r="N80" s="3" t="s">
        <v>214</v>
      </c>
      <c r="O80" s="14" t="s">
        <v>1343</v>
      </c>
      <c r="P80" s="3"/>
    </row>
    <row r="81" spans="1:16" x14ac:dyDescent="0.25">
      <c r="A81" s="14">
        <v>79</v>
      </c>
      <c r="B81" s="4" t="s">
        <v>432</v>
      </c>
      <c r="C81" s="3" t="s">
        <v>1039</v>
      </c>
      <c r="D81" s="3" t="s">
        <v>226</v>
      </c>
      <c r="E81" s="4" t="s">
        <v>375</v>
      </c>
      <c r="F81" s="4" t="s">
        <v>903</v>
      </c>
      <c r="G81" s="3" t="s">
        <v>353</v>
      </c>
      <c r="H81" s="14" t="s">
        <v>37</v>
      </c>
      <c r="I81" s="20" t="s">
        <v>988</v>
      </c>
      <c r="J81" s="3" t="s">
        <v>69</v>
      </c>
      <c r="K81" s="3">
        <v>2021</v>
      </c>
      <c r="L81" s="5"/>
      <c r="M81" s="64">
        <v>1300000</v>
      </c>
      <c r="N81" s="3" t="s">
        <v>214</v>
      </c>
      <c r="O81" s="14" t="s">
        <v>1339</v>
      </c>
      <c r="P81" s="3"/>
    </row>
    <row r="82" spans="1:16" x14ac:dyDescent="0.25">
      <c r="A82" s="14">
        <v>80</v>
      </c>
      <c r="B82" s="4" t="s">
        <v>432</v>
      </c>
      <c r="C82" s="3" t="s">
        <v>1039</v>
      </c>
      <c r="D82" s="3" t="s">
        <v>226</v>
      </c>
      <c r="E82" s="4" t="s">
        <v>368</v>
      </c>
      <c r="F82" s="4" t="s">
        <v>381</v>
      </c>
      <c r="G82" s="3" t="s">
        <v>354</v>
      </c>
      <c r="H82" s="14" t="s">
        <v>37</v>
      </c>
      <c r="I82" s="36" t="s">
        <v>67</v>
      </c>
      <c r="J82" s="3" t="s">
        <v>69</v>
      </c>
      <c r="K82" s="3">
        <v>2019</v>
      </c>
      <c r="L82" s="14"/>
      <c r="M82" s="64">
        <v>1100000</v>
      </c>
      <c r="N82" s="3" t="s">
        <v>214</v>
      </c>
      <c r="O82" s="14" t="s">
        <v>1248</v>
      </c>
      <c r="P82" s="3"/>
    </row>
    <row r="83" spans="1:16" x14ac:dyDescent="0.25">
      <c r="A83" s="14">
        <v>81</v>
      </c>
      <c r="B83" s="4" t="s">
        <v>432</v>
      </c>
      <c r="C83" s="3" t="s">
        <v>1039</v>
      </c>
      <c r="D83" s="3" t="s">
        <v>226</v>
      </c>
      <c r="E83" s="4" t="s">
        <v>368</v>
      </c>
      <c r="F83" s="4" t="s">
        <v>381</v>
      </c>
      <c r="G83" s="3" t="s">
        <v>354</v>
      </c>
      <c r="H83" s="14" t="s">
        <v>38</v>
      </c>
      <c r="I83" s="36" t="s">
        <v>67</v>
      </c>
      <c r="J83" s="3" t="s">
        <v>69</v>
      </c>
      <c r="K83" s="3">
        <v>2019</v>
      </c>
      <c r="L83" s="14"/>
      <c r="M83" s="64">
        <v>1100000</v>
      </c>
      <c r="N83" s="3" t="s">
        <v>214</v>
      </c>
      <c r="O83" s="14" t="s">
        <v>1249</v>
      </c>
      <c r="P83" s="3"/>
    </row>
    <row r="84" spans="1:16" x14ac:dyDescent="0.25">
      <c r="A84" s="14">
        <v>82</v>
      </c>
      <c r="B84" s="4" t="s">
        <v>432</v>
      </c>
      <c r="C84" s="3" t="s">
        <v>1039</v>
      </c>
      <c r="D84" s="3" t="s">
        <v>226</v>
      </c>
      <c r="E84" s="4" t="s">
        <v>368</v>
      </c>
      <c r="F84" s="4" t="s">
        <v>381</v>
      </c>
      <c r="G84" s="3" t="s">
        <v>354</v>
      </c>
      <c r="H84" s="14" t="s">
        <v>39</v>
      </c>
      <c r="I84" s="36" t="s">
        <v>67</v>
      </c>
      <c r="J84" s="3" t="s">
        <v>69</v>
      </c>
      <c r="K84" s="3">
        <v>2019</v>
      </c>
      <c r="L84" s="14"/>
      <c r="M84" s="64">
        <v>1100000</v>
      </c>
      <c r="N84" s="3" t="s">
        <v>214</v>
      </c>
      <c r="O84" s="14" t="s">
        <v>1250</v>
      </c>
      <c r="P84" s="3"/>
    </row>
    <row r="85" spans="1:16" x14ac:dyDescent="0.25">
      <c r="A85" s="14">
        <v>83</v>
      </c>
      <c r="B85" s="4" t="s">
        <v>432</v>
      </c>
      <c r="C85" s="3" t="s">
        <v>1039</v>
      </c>
      <c r="D85" s="3" t="s">
        <v>226</v>
      </c>
      <c r="E85" s="4" t="s">
        <v>368</v>
      </c>
      <c r="F85" s="4" t="s">
        <v>381</v>
      </c>
      <c r="G85" s="3" t="s">
        <v>354</v>
      </c>
      <c r="H85" s="14" t="s">
        <v>40</v>
      </c>
      <c r="I85" s="3" t="s">
        <v>67</v>
      </c>
      <c r="J85" s="3" t="s">
        <v>69</v>
      </c>
      <c r="K85" s="3">
        <v>2019</v>
      </c>
      <c r="L85" s="14"/>
      <c r="M85" s="64">
        <v>1100000</v>
      </c>
      <c r="N85" s="3" t="s">
        <v>214</v>
      </c>
      <c r="O85" s="14" t="s">
        <v>1251</v>
      </c>
      <c r="P85" s="3"/>
    </row>
    <row r="86" spans="1:16" x14ac:dyDescent="0.25">
      <c r="A86" s="14">
        <v>84</v>
      </c>
      <c r="B86" s="4" t="s">
        <v>432</v>
      </c>
      <c r="C86" s="3" t="s">
        <v>1039</v>
      </c>
      <c r="D86" s="3" t="s">
        <v>226</v>
      </c>
      <c r="E86" s="4" t="s">
        <v>368</v>
      </c>
      <c r="F86" s="4" t="s">
        <v>381</v>
      </c>
      <c r="G86" s="3" t="s">
        <v>354</v>
      </c>
      <c r="H86" s="14" t="s">
        <v>41</v>
      </c>
      <c r="I86" s="3" t="s">
        <v>67</v>
      </c>
      <c r="J86" s="3" t="s">
        <v>69</v>
      </c>
      <c r="K86" s="3">
        <v>2019</v>
      </c>
      <c r="L86" s="14"/>
      <c r="M86" s="64">
        <v>1100000</v>
      </c>
      <c r="N86" s="3" t="s">
        <v>214</v>
      </c>
      <c r="O86" s="14" t="s">
        <v>1252</v>
      </c>
      <c r="P86" s="3"/>
    </row>
    <row r="87" spans="1:16" x14ac:dyDescent="0.25">
      <c r="A87" s="14">
        <v>85</v>
      </c>
      <c r="B87" s="4" t="s">
        <v>432</v>
      </c>
      <c r="C87" s="3" t="s">
        <v>1039</v>
      </c>
      <c r="D87" s="3" t="s">
        <v>226</v>
      </c>
      <c r="E87" s="4" t="s">
        <v>368</v>
      </c>
      <c r="F87" s="4" t="s">
        <v>381</v>
      </c>
      <c r="G87" s="3" t="s">
        <v>354</v>
      </c>
      <c r="H87" s="14" t="s">
        <v>42</v>
      </c>
      <c r="I87" s="3" t="s">
        <v>67</v>
      </c>
      <c r="J87" s="3" t="s">
        <v>69</v>
      </c>
      <c r="K87" s="3">
        <v>2019</v>
      </c>
      <c r="L87" s="14"/>
      <c r="M87" s="64">
        <v>1100000</v>
      </c>
      <c r="N87" s="3" t="s">
        <v>214</v>
      </c>
      <c r="O87" s="14" t="s">
        <v>1253</v>
      </c>
      <c r="P87" s="3"/>
    </row>
    <row r="88" spans="1:16" x14ac:dyDescent="0.25">
      <c r="A88" s="14">
        <v>86</v>
      </c>
      <c r="B88" s="4" t="s">
        <v>432</v>
      </c>
      <c r="C88" s="3" t="s">
        <v>1039</v>
      </c>
      <c r="D88" s="3" t="s">
        <v>226</v>
      </c>
      <c r="E88" s="4" t="s">
        <v>368</v>
      </c>
      <c r="F88" s="4" t="s">
        <v>381</v>
      </c>
      <c r="G88" s="3" t="s">
        <v>354</v>
      </c>
      <c r="H88" s="14" t="s">
        <v>43</v>
      </c>
      <c r="I88" s="3" t="s">
        <v>67</v>
      </c>
      <c r="J88" s="3" t="s">
        <v>69</v>
      </c>
      <c r="K88" s="3">
        <v>2019</v>
      </c>
      <c r="L88" s="14"/>
      <c r="M88" s="64">
        <v>1100000</v>
      </c>
      <c r="N88" s="3" t="s">
        <v>214</v>
      </c>
      <c r="O88" s="14" t="s">
        <v>1254</v>
      </c>
      <c r="P88" s="3"/>
    </row>
    <row r="89" spans="1:16" x14ac:dyDescent="0.25">
      <c r="A89" s="14">
        <v>87</v>
      </c>
      <c r="B89" s="4" t="s">
        <v>432</v>
      </c>
      <c r="C89" s="3" t="s">
        <v>1039</v>
      </c>
      <c r="D89" s="3" t="s">
        <v>226</v>
      </c>
      <c r="E89" s="4" t="s">
        <v>368</v>
      </c>
      <c r="F89" s="4" t="s">
        <v>381</v>
      </c>
      <c r="G89" s="3" t="s">
        <v>354</v>
      </c>
      <c r="H89" s="14" t="s">
        <v>44</v>
      </c>
      <c r="I89" s="3" t="s">
        <v>67</v>
      </c>
      <c r="J89" s="3" t="s">
        <v>69</v>
      </c>
      <c r="K89" s="3">
        <v>2019</v>
      </c>
      <c r="L89" s="14"/>
      <c r="M89" s="64">
        <v>1100000</v>
      </c>
      <c r="N89" s="3" t="s">
        <v>214</v>
      </c>
      <c r="O89" s="14" t="s">
        <v>1255</v>
      </c>
      <c r="P89" s="3"/>
    </row>
    <row r="90" spans="1:16" x14ac:dyDescent="0.25">
      <c r="A90" s="14">
        <v>88</v>
      </c>
      <c r="B90" s="4" t="s">
        <v>432</v>
      </c>
      <c r="C90" s="3" t="s">
        <v>1039</v>
      </c>
      <c r="D90" s="3" t="s">
        <v>226</v>
      </c>
      <c r="E90" s="4" t="s">
        <v>368</v>
      </c>
      <c r="F90" s="4" t="s">
        <v>381</v>
      </c>
      <c r="G90" s="3" t="s">
        <v>354</v>
      </c>
      <c r="H90" s="14" t="s">
        <v>45</v>
      </c>
      <c r="I90" s="3" t="s">
        <v>67</v>
      </c>
      <c r="J90" s="3" t="s">
        <v>69</v>
      </c>
      <c r="K90" s="3">
        <v>2019</v>
      </c>
      <c r="L90" s="14"/>
      <c r="M90" s="64">
        <v>1100000</v>
      </c>
      <c r="N90" s="3" t="s">
        <v>214</v>
      </c>
      <c r="O90" s="14" t="s">
        <v>1256</v>
      </c>
      <c r="P90" s="3"/>
    </row>
    <row r="91" spans="1:16" x14ac:dyDescent="0.25">
      <c r="A91" s="14">
        <v>89</v>
      </c>
      <c r="B91" s="4" t="s">
        <v>432</v>
      </c>
      <c r="C91" s="3" t="s">
        <v>1039</v>
      </c>
      <c r="D91" s="3" t="s">
        <v>226</v>
      </c>
      <c r="E91" s="4" t="s">
        <v>368</v>
      </c>
      <c r="F91" s="4" t="s">
        <v>381</v>
      </c>
      <c r="G91" s="3" t="s">
        <v>354</v>
      </c>
      <c r="H91" s="14" t="s">
        <v>46</v>
      </c>
      <c r="I91" s="3" t="s">
        <v>67</v>
      </c>
      <c r="J91" s="3" t="s">
        <v>69</v>
      </c>
      <c r="K91" s="3">
        <v>2019</v>
      </c>
      <c r="L91" s="14"/>
      <c r="M91" s="64">
        <v>1100000</v>
      </c>
      <c r="N91" s="3" t="s">
        <v>214</v>
      </c>
      <c r="O91" s="14" t="s">
        <v>1257</v>
      </c>
      <c r="P91" s="3"/>
    </row>
    <row r="92" spans="1:16" x14ac:dyDescent="0.25">
      <c r="A92" s="14">
        <v>90</v>
      </c>
      <c r="B92" s="4" t="s">
        <v>432</v>
      </c>
      <c r="C92" s="3" t="s">
        <v>1039</v>
      </c>
      <c r="D92" s="3" t="s">
        <v>226</v>
      </c>
      <c r="E92" s="4" t="s">
        <v>369</v>
      </c>
      <c r="F92" s="4" t="s">
        <v>382</v>
      </c>
      <c r="G92" s="3" t="s">
        <v>355</v>
      </c>
      <c r="H92" s="14" t="s">
        <v>37</v>
      </c>
      <c r="I92" s="3" t="s">
        <v>67</v>
      </c>
      <c r="J92" s="3" t="s">
        <v>69</v>
      </c>
      <c r="K92" s="3">
        <v>2020</v>
      </c>
      <c r="L92" s="14"/>
      <c r="M92" s="64">
        <v>1100000</v>
      </c>
      <c r="N92" s="3" t="s">
        <v>214</v>
      </c>
      <c r="O92" s="14" t="s">
        <v>1258</v>
      </c>
      <c r="P92" s="3"/>
    </row>
    <row r="93" spans="1:16" x14ac:dyDescent="0.25">
      <c r="A93" s="14">
        <v>91</v>
      </c>
      <c r="B93" s="4" t="s">
        <v>432</v>
      </c>
      <c r="C93" s="3" t="s">
        <v>1039</v>
      </c>
      <c r="D93" s="3" t="s">
        <v>226</v>
      </c>
      <c r="E93" s="4" t="s">
        <v>369</v>
      </c>
      <c r="F93" s="4" t="s">
        <v>382</v>
      </c>
      <c r="G93" s="36" t="s">
        <v>355</v>
      </c>
      <c r="H93" s="37" t="s">
        <v>38</v>
      </c>
      <c r="I93" s="36" t="s">
        <v>67</v>
      </c>
      <c r="J93" s="3" t="s">
        <v>69</v>
      </c>
      <c r="K93" s="3">
        <v>2020</v>
      </c>
      <c r="L93" s="14"/>
      <c r="M93" s="64">
        <v>1100000</v>
      </c>
      <c r="N93" s="3" t="s">
        <v>214</v>
      </c>
      <c r="O93" s="14" t="s">
        <v>1259</v>
      </c>
      <c r="P93" s="3"/>
    </row>
    <row r="94" spans="1:16" x14ac:dyDescent="0.25">
      <c r="A94" s="14">
        <v>92</v>
      </c>
      <c r="B94" s="4" t="s">
        <v>432</v>
      </c>
      <c r="C94" s="3" t="s">
        <v>1039</v>
      </c>
      <c r="D94" s="3" t="s">
        <v>226</v>
      </c>
      <c r="E94" s="4" t="s">
        <v>369</v>
      </c>
      <c r="F94" s="4" t="s">
        <v>382</v>
      </c>
      <c r="G94" s="3" t="s">
        <v>355</v>
      </c>
      <c r="H94" s="14" t="s">
        <v>39</v>
      </c>
      <c r="I94" s="3" t="s">
        <v>67</v>
      </c>
      <c r="J94" s="3" t="s">
        <v>69</v>
      </c>
      <c r="K94" s="3">
        <v>2020</v>
      </c>
      <c r="L94" s="14"/>
      <c r="M94" s="64">
        <v>1100000</v>
      </c>
      <c r="N94" s="3" t="s">
        <v>214</v>
      </c>
      <c r="O94" s="14" t="s">
        <v>1260</v>
      </c>
      <c r="P94" s="3"/>
    </row>
    <row r="95" spans="1:16" x14ac:dyDescent="0.25">
      <c r="A95" s="14">
        <v>93</v>
      </c>
      <c r="B95" s="4" t="s">
        <v>432</v>
      </c>
      <c r="C95" s="3" t="s">
        <v>1039</v>
      </c>
      <c r="D95" s="3" t="s">
        <v>226</v>
      </c>
      <c r="E95" s="4" t="s">
        <v>369</v>
      </c>
      <c r="F95" s="4" t="s">
        <v>382</v>
      </c>
      <c r="G95" s="3" t="s">
        <v>355</v>
      </c>
      <c r="H95" s="14" t="s">
        <v>40</v>
      </c>
      <c r="I95" s="3" t="s">
        <v>67</v>
      </c>
      <c r="J95" s="3" t="s">
        <v>69</v>
      </c>
      <c r="K95" s="3">
        <v>2020</v>
      </c>
      <c r="L95" s="14"/>
      <c r="M95" s="64">
        <v>1100000</v>
      </c>
      <c r="N95" s="3" t="s">
        <v>214</v>
      </c>
      <c r="O95" s="14" t="s">
        <v>1261</v>
      </c>
      <c r="P95" s="3"/>
    </row>
    <row r="96" spans="1:16" x14ac:dyDescent="0.25">
      <c r="A96" s="14">
        <v>94</v>
      </c>
      <c r="B96" s="4" t="s">
        <v>432</v>
      </c>
      <c r="C96" s="3" t="s">
        <v>1039</v>
      </c>
      <c r="D96" s="3" t="s">
        <v>226</v>
      </c>
      <c r="E96" s="4" t="s">
        <v>369</v>
      </c>
      <c r="F96" s="4" t="s">
        <v>382</v>
      </c>
      <c r="G96" s="3" t="s">
        <v>355</v>
      </c>
      <c r="H96" s="14" t="s">
        <v>41</v>
      </c>
      <c r="I96" s="3" t="s">
        <v>67</v>
      </c>
      <c r="J96" s="3" t="s">
        <v>69</v>
      </c>
      <c r="K96" s="3">
        <v>2020</v>
      </c>
      <c r="L96" s="14"/>
      <c r="M96" s="64">
        <v>1100000</v>
      </c>
      <c r="N96" s="3" t="s">
        <v>214</v>
      </c>
      <c r="O96" s="14" t="s">
        <v>1262</v>
      </c>
      <c r="P96" s="3"/>
    </row>
    <row r="97" spans="1:16" x14ac:dyDescent="0.25">
      <c r="A97" s="14">
        <v>95</v>
      </c>
      <c r="B97" s="4" t="s">
        <v>432</v>
      </c>
      <c r="C97" s="3" t="s">
        <v>1039</v>
      </c>
      <c r="D97" s="3" t="s">
        <v>226</v>
      </c>
      <c r="E97" s="4" t="s">
        <v>369</v>
      </c>
      <c r="F97" s="32" t="s">
        <v>382</v>
      </c>
      <c r="G97" s="33" t="s">
        <v>355</v>
      </c>
      <c r="H97" s="34" t="s">
        <v>42</v>
      </c>
      <c r="I97" s="3" t="s">
        <v>67</v>
      </c>
      <c r="J97" s="3" t="s">
        <v>69</v>
      </c>
      <c r="K97" s="3">
        <v>2020</v>
      </c>
      <c r="L97" s="14"/>
      <c r="M97" s="64">
        <v>1100000</v>
      </c>
      <c r="N97" s="3" t="s">
        <v>214</v>
      </c>
      <c r="O97" s="14" t="s">
        <v>1263</v>
      </c>
      <c r="P97" s="3"/>
    </row>
    <row r="98" spans="1:16" x14ac:dyDescent="0.25">
      <c r="A98" s="14">
        <v>96</v>
      </c>
      <c r="B98" s="4" t="s">
        <v>432</v>
      </c>
      <c r="C98" s="3" t="s">
        <v>1039</v>
      </c>
      <c r="D98" s="3" t="s">
        <v>226</v>
      </c>
      <c r="E98" s="4" t="s">
        <v>369</v>
      </c>
      <c r="F98" s="35" t="s">
        <v>382</v>
      </c>
      <c r="G98" s="36" t="s">
        <v>355</v>
      </c>
      <c r="H98" s="37" t="s">
        <v>43</v>
      </c>
      <c r="I98" s="3" t="s">
        <v>67</v>
      </c>
      <c r="J98" s="3" t="s">
        <v>69</v>
      </c>
      <c r="K98" s="3">
        <v>2020</v>
      </c>
      <c r="L98" s="14"/>
      <c r="M98" s="64">
        <v>1100000</v>
      </c>
      <c r="N98" s="3" t="s">
        <v>214</v>
      </c>
      <c r="O98" s="14" t="s">
        <v>1264</v>
      </c>
      <c r="P98" s="3"/>
    </row>
    <row r="99" spans="1:16" x14ac:dyDescent="0.25">
      <c r="A99" s="14">
        <v>97</v>
      </c>
      <c r="B99" s="4" t="s">
        <v>432</v>
      </c>
      <c r="C99" s="3" t="s">
        <v>1039</v>
      </c>
      <c r="D99" s="3" t="s">
        <v>226</v>
      </c>
      <c r="E99" s="4" t="s">
        <v>369</v>
      </c>
      <c r="F99" s="4" t="s">
        <v>382</v>
      </c>
      <c r="G99" s="3" t="s">
        <v>355</v>
      </c>
      <c r="H99" s="14" t="s">
        <v>44</v>
      </c>
      <c r="I99" s="3" t="s">
        <v>67</v>
      </c>
      <c r="J99" s="3" t="s">
        <v>69</v>
      </c>
      <c r="K99" s="3">
        <v>2020</v>
      </c>
      <c r="L99" s="14"/>
      <c r="M99" s="64">
        <v>1100000</v>
      </c>
      <c r="N99" s="3" t="s">
        <v>214</v>
      </c>
      <c r="O99" s="14" t="s">
        <v>1265</v>
      </c>
      <c r="P99" s="3"/>
    </row>
    <row r="100" spans="1:16" x14ac:dyDescent="0.25">
      <c r="A100" s="14">
        <v>98</v>
      </c>
      <c r="B100" s="4" t="s">
        <v>432</v>
      </c>
      <c r="C100" s="3" t="s">
        <v>1039</v>
      </c>
      <c r="D100" s="3" t="s">
        <v>226</v>
      </c>
      <c r="E100" s="4" t="s">
        <v>369</v>
      </c>
      <c r="F100" s="4" t="s">
        <v>382</v>
      </c>
      <c r="G100" s="3" t="s">
        <v>355</v>
      </c>
      <c r="H100" s="14" t="s">
        <v>45</v>
      </c>
      <c r="I100" s="3" t="s">
        <v>67</v>
      </c>
      <c r="J100" s="3" t="s">
        <v>69</v>
      </c>
      <c r="K100" s="3">
        <v>2020</v>
      </c>
      <c r="L100" s="14"/>
      <c r="M100" s="64">
        <v>1100000</v>
      </c>
      <c r="N100" s="3" t="s">
        <v>214</v>
      </c>
      <c r="O100" s="14" t="s">
        <v>1266</v>
      </c>
      <c r="P100" s="3"/>
    </row>
    <row r="101" spans="1:16" x14ac:dyDescent="0.25">
      <c r="A101" s="14">
        <v>99</v>
      </c>
      <c r="B101" s="4" t="s">
        <v>432</v>
      </c>
      <c r="C101" s="3" t="s">
        <v>1039</v>
      </c>
      <c r="D101" s="3" t="s">
        <v>226</v>
      </c>
      <c r="E101" s="4" t="s">
        <v>369</v>
      </c>
      <c r="F101" s="4" t="s">
        <v>382</v>
      </c>
      <c r="G101" s="3" t="s">
        <v>355</v>
      </c>
      <c r="H101" s="14" t="s">
        <v>46</v>
      </c>
      <c r="I101" s="3" t="s">
        <v>67</v>
      </c>
      <c r="J101" s="3" t="s">
        <v>69</v>
      </c>
      <c r="K101" s="3">
        <v>2020</v>
      </c>
      <c r="L101" s="14"/>
      <c r="M101" s="64">
        <v>1100000</v>
      </c>
      <c r="N101" s="3" t="s">
        <v>214</v>
      </c>
      <c r="O101" s="14" t="s">
        <v>1267</v>
      </c>
      <c r="P101" s="3"/>
    </row>
    <row r="102" spans="1:16" x14ac:dyDescent="0.25">
      <c r="A102" s="124">
        <v>100</v>
      </c>
      <c r="B102" s="125" t="s">
        <v>432</v>
      </c>
      <c r="C102" s="126" t="s">
        <v>1039</v>
      </c>
      <c r="D102" s="126" t="s">
        <v>226</v>
      </c>
      <c r="E102" s="125" t="s">
        <v>369</v>
      </c>
      <c r="F102" s="125" t="s">
        <v>382</v>
      </c>
      <c r="G102" s="126" t="s">
        <v>355</v>
      </c>
      <c r="H102" s="124" t="s">
        <v>47</v>
      </c>
      <c r="I102" s="126" t="s">
        <v>67</v>
      </c>
      <c r="J102" s="126" t="s">
        <v>69</v>
      </c>
      <c r="K102" s="126">
        <v>2024</v>
      </c>
      <c r="L102" s="124"/>
      <c r="M102" s="129">
        <v>1500000</v>
      </c>
      <c r="N102" s="142"/>
      <c r="O102" s="124"/>
      <c r="P102" s="126"/>
    </row>
    <row r="103" spans="1:16" x14ac:dyDescent="0.25">
      <c r="A103" s="124">
        <v>101</v>
      </c>
      <c r="B103" s="125" t="s">
        <v>432</v>
      </c>
      <c r="C103" s="126" t="s">
        <v>1039</v>
      </c>
      <c r="D103" s="126" t="s">
        <v>226</v>
      </c>
      <c r="E103" s="125" t="s">
        <v>369</v>
      </c>
      <c r="F103" s="125" t="s">
        <v>382</v>
      </c>
      <c r="G103" s="126" t="s">
        <v>355</v>
      </c>
      <c r="H103" s="124" t="s">
        <v>48</v>
      </c>
      <c r="I103" s="126" t="s">
        <v>67</v>
      </c>
      <c r="J103" s="126" t="s">
        <v>69</v>
      </c>
      <c r="K103" s="126">
        <v>2024</v>
      </c>
      <c r="L103" s="124"/>
      <c r="M103" s="129">
        <v>1500000</v>
      </c>
      <c r="N103" s="142"/>
      <c r="O103" s="124"/>
      <c r="P103" s="126"/>
    </row>
    <row r="104" spans="1:16" x14ac:dyDescent="0.25">
      <c r="A104" s="124">
        <v>102</v>
      </c>
      <c r="B104" s="125" t="s">
        <v>432</v>
      </c>
      <c r="C104" s="126" t="s">
        <v>1039</v>
      </c>
      <c r="D104" s="126" t="s">
        <v>226</v>
      </c>
      <c r="E104" s="125" t="s">
        <v>369</v>
      </c>
      <c r="F104" s="125" t="s">
        <v>382</v>
      </c>
      <c r="G104" s="126" t="s">
        <v>355</v>
      </c>
      <c r="H104" s="124" t="s">
        <v>49</v>
      </c>
      <c r="I104" s="126" t="s">
        <v>67</v>
      </c>
      <c r="J104" s="126" t="s">
        <v>69</v>
      </c>
      <c r="K104" s="126">
        <v>2024</v>
      </c>
      <c r="L104" s="124"/>
      <c r="M104" s="129">
        <v>1500000</v>
      </c>
      <c r="N104" s="142"/>
      <c r="O104" s="124"/>
      <c r="P104" s="126"/>
    </row>
    <row r="105" spans="1:16" x14ac:dyDescent="0.25">
      <c r="A105" s="124">
        <v>103</v>
      </c>
      <c r="B105" s="125" t="s">
        <v>432</v>
      </c>
      <c r="C105" s="126" t="s">
        <v>1039</v>
      </c>
      <c r="D105" s="126" t="s">
        <v>226</v>
      </c>
      <c r="E105" s="125" t="s">
        <v>369</v>
      </c>
      <c r="F105" s="125" t="s">
        <v>382</v>
      </c>
      <c r="G105" s="126" t="s">
        <v>355</v>
      </c>
      <c r="H105" s="124" t="s">
        <v>50</v>
      </c>
      <c r="I105" s="126" t="s">
        <v>67</v>
      </c>
      <c r="J105" s="126" t="s">
        <v>69</v>
      </c>
      <c r="K105" s="126">
        <v>2024</v>
      </c>
      <c r="L105" s="124"/>
      <c r="M105" s="129">
        <v>1500000</v>
      </c>
      <c r="N105" s="142"/>
      <c r="O105" s="124"/>
      <c r="P105" s="126"/>
    </row>
    <row r="106" spans="1:16" x14ac:dyDescent="0.25">
      <c r="A106" s="124">
        <v>104</v>
      </c>
      <c r="B106" s="125" t="s">
        <v>432</v>
      </c>
      <c r="C106" s="126" t="s">
        <v>1039</v>
      </c>
      <c r="D106" s="126" t="s">
        <v>226</v>
      </c>
      <c r="E106" s="125" t="s">
        <v>369</v>
      </c>
      <c r="F106" s="125" t="s">
        <v>382</v>
      </c>
      <c r="G106" s="126" t="s">
        <v>355</v>
      </c>
      <c r="H106" s="124" t="s">
        <v>51</v>
      </c>
      <c r="I106" s="126" t="s">
        <v>67</v>
      </c>
      <c r="J106" s="126" t="s">
        <v>69</v>
      </c>
      <c r="K106" s="126">
        <v>2024</v>
      </c>
      <c r="L106" s="124"/>
      <c r="M106" s="129">
        <v>1500000</v>
      </c>
      <c r="N106" s="142"/>
      <c r="O106" s="124"/>
      <c r="P106" s="126"/>
    </row>
    <row r="107" spans="1:16" x14ac:dyDescent="0.25">
      <c r="A107" s="124">
        <v>105</v>
      </c>
      <c r="B107" s="125" t="s">
        <v>432</v>
      </c>
      <c r="C107" s="126" t="s">
        <v>1039</v>
      </c>
      <c r="D107" s="126" t="s">
        <v>226</v>
      </c>
      <c r="E107" s="125" t="s">
        <v>369</v>
      </c>
      <c r="F107" s="125" t="s">
        <v>382</v>
      </c>
      <c r="G107" s="126" t="s">
        <v>355</v>
      </c>
      <c r="H107" s="124" t="s">
        <v>52</v>
      </c>
      <c r="I107" s="126" t="s">
        <v>67</v>
      </c>
      <c r="J107" s="126" t="s">
        <v>69</v>
      </c>
      <c r="K107" s="126">
        <v>2024</v>
      </c>
      <c r="L107" s="124"/>
      <c r="M107" s="129">
        <v>1500000</v>
      </c>
      <c r="N107" s="142"/>
      <c r="O107" s="124"/>
      <c r="P107" s="126"/>
    </row>
    <row r="108" spans="1:16" x14ac:dyDescent="0.25">
      <c r="A108" s="124">
        <v>106</v>
      </c>
      <c r="B108" s="125" t="s">
        <v>432</v>
      </c>
      <c r="C108" s="126" t="s">
        <v>1039</v>
      </c>
      <c r="D108" s="126" t="s">
        <v>226</v>
      </c>
      <c r="E108" s="125" t="s">
        <v>369</v>
      </c>
      <c r="F108" s="125" t="s">
        <v>382</v>
      </c>
      <c r="G108" s="126" t="s">
        <v>355</v>
      </c>
      <c r="H108" s="124" t="s">
        <v>53</v>
      </c>
      <c r="I108" s="126" t="s">
        <v>67</v>
      </c>
      <c r="J108" s="126" t="s">
        <v>69</v>
      </c>
      <c r="K108" s="126">
        <v>2024</v>
      </c>
      <c r="L108" s="124"/>
      <c r="M108" s="129">
        <v>1500000</v>
      </c>
      <c r="N108" s="142"/>
      <c r="O108" s="124"/>
      <c r="P108" s="126"/>
    </row>
    <row r="109" spans="1:16" x14ac:dyDescent="0.25">
      <c r="A109" s="124">
        <v>107</v>
      </c>
      <c r="B109" s="125" t="s">
        <v>432</v>
      </c>
      <c r="C109" s="126" t="s">
        <v>1039</v>
      </c>
      <c r="D109" s="126" t="s">
        <v>226</v>
      </c>
      <c r="E109" s="125" t="s">
        <v>369</v>
      </c>
      <c r="F109" s="125" t="s">
        <v>382</v>
      </c>
      <c r="G109" s="126" t="s">
        <v>355</v>
      </c>
      <c r="H109" s="124" t="s">
        <v>54</v>
      </c>
      <c r="I109" s="126" t="s">
        <v>67</v>
      </c>
      <c r="J109" s="126" t="s">
        <v>69</v>
      </c>
      <c r="K109" s="126">
        <v>2024</v>
      </c>
      <c r="L109" s="124"/>
      <c r="M109" s="129">
        <v>1500000</v>
      </c>
      <c r="N109" s="142"/>
      <c r="O109" s="124"/>
      <c r="P109" s="126"/>
    </row>
    <row r="110" spans="1:16" x14ac:dyDescent="0.25">
      <c r="A110" s="124">
        <v>108</v>
      </c>
      <c r="B110" s="125" t="s">
        <v>432</v>
      </c>
      <c r="C110" s="126" t="s">
        <v>1039</v>
      </c>
      <c r="D110" s="126" t="s">
        <v>226</v>
      </c>
      <c r="E110" s="125" t="s">
        <v>369</v>
      </c>
      <c r="F110" s="125" t="s">
        <v>382</v>
      </c>
      <c r="G110" s="126" t="s">
        <v>355</v>
      </c>
      <c r="H110" s="124" t="s">
        <v>55</v>
      </c>
      <c r="I110" s="126" t="s">
        <v>67</v>
      </c>
      <c r="J110" s="126" t="s">
        <v>69</v>
      </c>
      <c r="K110" s="126">
        <v>2024</v>
      </c>
      <c r="L110" s="124"/>
      <c r="M110" s="129">
        <v>1500000</v>
      </c>
      <c r="N110" s="142"/>
      <c r="O110" s="124"/>
      <c r="P110" s="126"/>
    </row>
    <row r="111" spans="1:16" x14ac:dyDescent="0.25">
      <c r="A111" s="124">
        <v>109</v>
      </c>
      <c r="B111" s="125" t="s">
        <v>432</v>
      </c>
      <c r="C111" s="126" t="s">
        <v>1039</v>
      </c>
      <c r="D111" s="126" t="s">
        <v>226</v>
      </c>
      <c r="E111" s="125" t="s">
        <v>369</v>
      </c>
      <c r="F111" s="125" t="s">
        <v>382</v>
      </c>
      <c r="G111" s="126" t="s">
        <v>355</v>
      </c>
      <c r="H111" s="124" t="s">
        <v>56</v>
      </c>
      <c r="I111" s="126" t="s">
        <v>67</v>
      </c>
      <c r="J111" s="126" t="s">
        <v>69</v>
      </c>
      <c r="K111" s="126">
        <v>2024</v>
      </c>
      <c r="L111" s="124"/>
      <c r="M111" s="129">
        <v>1500000</v>
      </c>
      <c r="N111" s="142"/>
      <c r="O111" s="124"/>
      <c r="P111" s="126"/>
    </row>
    <row r="112" spans="1:16" x14ac:dyDescent="0.25">
      <c r="A112" s="124">
        <v>110</v>
      </c>
      <c r="B112" s="125" t="s">
        <v>432</v>
      </c>
      <c r="C112" s="126" t="s">
        <v>1039</v>
      </c>
      <c r="D112" s="126" t="s">
        <v>226</v>
      </c>
      <c r="E112" s="125" t="s">
        <v>369</v>
      </c>
      <c r="F112" s="125" t="s">
        <v>382</v>
      </c>
      <c r="G112" s="126" t="s">
        <v>355</v>
      </c>
      <c r="H112" s="124" t="s">
        <v>57</v>
      </c>
      <c r="I112" s="126" t="s">
        <v>67</v>
      </c>
      <c r="J112" s="126" t="s">
        <v>69</v>
      </c>
      <c r="K112" s="126">
        <v>2024</v>
      </c>
      <c r="L112" s="124"/>
      <c r="M112" s="129">
        <v>1500000</v>
      </c>
      <c r="N112" s="142"/>
      <c r="O112" s="124"/>
      <c r="P112" s="126"/>
    </row>
    <row r="113" spans="1:16" x14ac:dyDescent="0.25">
      <c r="A113" s="124">
        <v>111</v>
      </c>
      <c r="B113" s="125" t="s">
        <v>432</v>
      </c>
      <c r="C113" s="126" t="s">
        <v>1039</v>
      </c>
      <c r="D113" s="126" t="s">
        <v>226</v>
      </c>
      <c r="E113" s="125" t="s">
        <v>369</v>
      </c>
      <c r="F113" s="125" t="s">
        <v>382</v>
      </c>
      <c r="G113" s="126" t="s">
        <v>355</v>
      </c>
      <c r="H113" s="124" t="s">
        <v>58</v>
      </c>
      <c r="I113" s="126" t="s">
        <v>67</v>
      </c>
      <c r="J113" s="126" t="s">
        <v>69</v>
      </c>
      <c r="K113" s="126">
        <v>2024</v>
      </c>
      <c r="L113" s="124"/>
      <c r="M113" s="129">
        <v>1500000</v>
      </c>
      <c r="N113" s="142"/>
      <c r="O113" s="124"/>
      <c r="P113" s="126"/>
    </row>
    <row r="114" spans="1:16" x14ac:dyDescent="0.25">
      <c r="A114" s="124">
        <v>112</v>
      </c>
      <c r="B114" s="125" t="s">
        <v>432</v>
      </c>
      <c r="C114" s="126" t="s">
        <v>1039</v>
      </c>
      <c r="D114" s="126" t="s">
        <v>226</v>
      </c>
      <c r="E114" s="125" t="s">
        <v>369</v>
      </c>
      <c r="F114" s="125" t="s">
        <v>382</v>
      </c>
      <c r="G114" s="126" t="s">
        <v>355</v>
      </c>
      <c r="H114" s="124" t="s">
        <v>59</v>
      </c>
      <c r="I114" s="126" t="s">
        <v>67</v>
      </c>
      <c r="J114" s="126" t="s">
        <v>69</v>
      </c>
      <c r="K114" s="126">
        <v>2024</v>
      </c>
      <c r="L114" s="124"/>
      <c r="M114" s="129">
        <v>1500000</v>
      </c>
      <c r="N114" s="142"/>
      <c r="O114" s="124"/>
      <c r="P114" s="126"/>
    </row>
    <row r="115" spans="1:16" x14ac:dyDescent="0.25">
      <c r="A115" s="124">
        <v>113</v>
      </c>
      <c r="B115" s="125" t="s">
        <v>432</v>
      </c>
      <c r="C115" s="126" t="s">
        <v>1039</v>
      </c>
      <c r="D115" s="126" t="s">
        <v>226</v>
      </c>
      <c r="E115" s="125" t="s">
        <v>369</v>
      </c>
      <c r="F115" s="125" t="s">
        <v>382</v>
      </c>
      <c r="G115" s="126" t="s">
        <v>355</v>
      </c>
      <c r="H115" s="124" t="s">
        <v>60</v>
      </c>
      <c r="I115" s="126" t="s">
        <v>67</v>
      </c>
      <c r="J115" s="126" t="s">
        <v>69</v>
      </c>
      <c r="K115" s="126">
        <v>2024</v>
      </c>
      <c r="L115" s="124"/>
      <c r="M115" s="129">
        <v>1500000</v>
      </c>
      <c r="N115" s="142"/>
      <c r="O115" s="124"/>
      <c r="P115" s="126"/>
    </row>
    <row r="116" spans="1:16" x14ac:dyDescent="0.25">
      <c r="A116" s="124">
        <v>114</v>
      </c>
      <c r="B116" s="125" t="s">
        <v>432</v>
      </c>
      <c r="C116" s="126" t="s">
        <v>1039</v>
      </c>
      <c r="D116" s="126" t="s">
        <v>226</v>
      </c>
      <c r="E116" s="125" t="s">
        <v>369</v>
      </c>
      <c r="F116" s="125" t="s">
        <v>382</v>
      </c>
      <c r="G116" s="126" t="s">
        <v>355</v>
      </c>
      <c r="H116" s="124" t="s">
        <v>61</v>
      </c>
      <c r="I116" s="126" t="s">
        <v>67</v>
      </c>
      <c r="J116" s="126" t="s">
        <v>69</v>
      </c>
      <c r="K116" s="126">
        <v>2024</v>
      </c>
      <c r="L116" s="124"/>
      <c r="M116" s="129">
        <v>1500000</v>
      </c>
      <c r="N116" s="142"/>
      <c r="O116" s="124"/>
      <c r="P116" s="126"/>
    </row>
    <row r="117" spans="1:16" x14ac:dyDescent="0.25">
      <c r="A117" s="124">
        <v>115</v>
      </c>
      <c r="B117" s="125" t="s">
        <v>432</v>
      </c>
      <c r="C117" s="126" t="s">
        <v>1039</v>
      </c>
      <c r="D117" s="126" t="s">
        <v>226</v>
      </c>
      <c r="E117" s="125" t="s">
        <v>369</v>
      </c>
      <c r="F117" s="125" t="s">
        <v>382</v>
      </c>
      <c r="G117" s="126" t="s">
        <v>355</v>
      </c>
      <c r="H117" s="124" t="s">
        <v>70</v>
      </c>
      <c r="I117" s="126" t="s">
        <v>67</v>
      </c>
      <c r="J117" s="126" t="s">
        <v>69</v>
      </c>
      <c r="K117" s="126">
        <v>2024</v>
      </c>
      <c r="L117" s="124"/>
      <c r="M117" s="129">
        <v>1500000</v>
      </c>
      <c r="N117" s="142"/>
      <c r="O117" s="124"/>
      <c r="P117" s="126"/>
    </row>
    <row r="118" spans="1:16" x14ac:dyDescent="0.25">
      <c r="A118" s="14">
        <v>116</v>
      </c>
      <c r="B118" s="4" t="s">
        <v>432</v>
      </c>
      <c r="C118" s="3" t="s">
        <v>1039</v>
      </c>
      <c r="D118" s="3" t="s">
        <v>64</v>
      </c>
      <c r="E118" s="4" t="s">
        <v>257</v>
      </c>
      <c r="F118" s="4" t="s">
        <v>911</v>
      </c>
      <c r="G118" s="3" t="s">
        <v>357</v>
      </c>
      <c r="H118" s="14" t="s">
        <v>37</v>
      </c>
      <c r="I118" s="3" t="s">
        <v>978</v>
      </c>
      <c r="J118" s="3" t="s">
        <v>69</v>
      </c>
      <c r="K118" s="3">
        <v>2021</v>
      </c>
      <c r="L118" s="5"/>
      <c r="M118" s="64">
        <v>450000</v>
      </c>
      <c r="N118" s="36" t="s">
        <v>214</v>
      </c>
      <c r="O118" s="14" t="s">
        <v>1271</v>
      </c>
      <c r="P118" s="3"/>
    </row>
    <row r="119" spans="1:16" x14ac:dyDescent="0.25">
      <c r="A119" s="14">
        <v>117</v>
      </c>
      <c r="B119" s="4" t="s">
        <v>432</v>
      </c>
      <c r="C119" s="3" t="s">
        <v>1039</v>
      </c>
      <c r="D119" s="3" t="s">
        <v>64</v>
      </c>
      <c r="E119" s="4" t="s">
        <v>264</v>
      </c>
      <c r="F119" s="4" t="s">
        <v>1012</v>
      </c>
      <c r="G119" s="3" t="s">
        <v>358</v>
      </c>
      <c r="H119" s="14" t="s">
        <v>37</v>
      </c>
      <c r="I119" s="20" t="s">
        <v>1010</v>
      </c>
      <c r="J119" s="3" t="s">
        <v>69</v>
      </c>
      <c r="K119" s="3">
        <v>2022</v>
      </c>
      <c r="L119" s="5"/>
      <c r="M119" s="64">
        <v>1300000</v>
      </c>
      <c r="N119" s="3" t="s">
        <v>214</v>
      </c>
      <c r="O119" s="14" t="s">
        <v>1344</v>
      </c>
      <c r="P119" s="3"/>
    </row>
    <row r="120" spans="1:16" x14ac:dyDescent="0.25">
      <c r="A120" s="14">
        <v>118</v>
      </c>
      <c r="B120" s="4" t="s">
        <v>432</v>
      </c>
      <c r="C120" s="3" t="s">
        <v>1039</v>
      </c>
      <c r="D120" s="3" t="s">
        <v>64</v>
      </c>
      <c r="E120" s="4" t="s">
        <v>260</v>
      </c>
      <c r="F120" s="4" t="s">
        <v>916</v>
      </c>
      <c r="G120" s="3" t="s">
        <v>308</v>
      </c>
      <c r="H120" s="14" t="s">
        <v>37</v>
      </c>
      <c r="I120" s="3" t="s">
        <v>211</v>
      </c>
      <c r="J120" s="3" t="s">
        <v>69</v>
      </c>
      <c r="K120" s="3">
        <v>2019</v>
      </c>
      <c r="L120" s="5"/>
      <c r="M120" s="64">
        <v>2300000</v>
      </c>
      <c r="N120" s="3" t="s">
        <v>214</v>
      </c>
      <c r="O120" s="14" t="s">
        <v>1270</v>
      </c>
      <c r="P120" s="3"/>
    </row>
    <row r="121" spans="1:16" x14ac:dyDescent="0.25">
      <c r="A121" s="14">
        <v>119</v>
      </c>
      <c r="B121" s="4" t="s">
        <v>432</v>
      </c>
      <c r="C121" s="3" t="s">
        <v>1039</v>
      </c>
      <c r="D121" s="3" t="s">
        <v>64</v>
      </c>
      <c r="E121" s="4" t="s">
        <v>260</v>
      </c>
      <c r="F121" s="4" t="s">
        <v>916</v>
      </c>
      <c r="G121" s="3" t="s">
        <v>308</v>
      </c>
      <c r="H121" s="14" t="s">
        <v>37</v>
      </c>
      <c r="I121" s="20" t="s">
        <v>905</v>
      </c>
      <c r="J121" s="3" t="s">
        <v>69</v>
      </c>
      <c r="K121" s="3">
        <v>2021</v>
      </c>
      <c r="L121" s="5"/>
      <c r="M121" s="64">
        <v>2300000</v>
      </c>
      <c r="N121" s="3" t="s">
        <v>214</v>
      </c>
      <c r="O121" s="14" t="s">
        <v>1272</v>
      </c>
      <c r="P121" s="3"/>
    </row>
    <row r="122" spans="1:16" x14ac:dyDescent="0.25">
      <c r="A122" s="14">
        <v>120</v>
      </c>
      <c r="B122" s="4" t="s">
        <v>432</v>
      </c>
      <c r="C122" s="3" t="s">
        <v>1039</v>
      </c>
      <c r="D122" s="3" t="s">
        <v>64</v>
      </c>
      <c r="E122" s="4" t="s">
        <v>260</v>
      </c>
      <c r="F122" s="4" t="s">
        <v>916</v>
      </c>
      <c r="G122" s="3" t="s">
        <v>308</v>
      </c>
      <c r="H122" s="14" t="s">
        <v>38</v>
      </c>
      <c r="I122" s="20" t="s">
        <v>439</v>
      </c>
      <c r="J122" s="3" t="s">
        <v>69</v>
      </c>
      <c r="K122" s="3">
        <v>2019</v>
      </c>
      <c r="L122" s="5"/>
      <c r="M122" s="64">
        <v>2300000</v>
      </c>
      <c r="N122" s="3" t="s">
        <v>214</v>
      </c>
      <c r="O122" s="14" t="s">
        <v>1276</v>
      </c>
      <c r="P122" s="3"/>
    </row>
    <row r="123" spans="1:16" x14ac:dyDescent="0.25">
      <c r="A123" s="14">
        <v>121</v>
      </c>
      <c r="B123" s="4" t="s">
        <v>432</v>
      </c>
      <c r="C123" s="3" t="s">
        <v>1039</v>
      </c>
      <c r="D123" s="3" t="s">
        <v>64</v>
      </c>
      <c r="E123" s="4" t="s">
        <v>364</v>
      </c>
      <c r="F123" s="4" t="s">
        <v>915</v>
      </c>
      <c r="G123" s="3" t="s">
        <v>309</v>
      </c>
      <c r="H123" s="14" t="s">
        <v>37</v>
      </c>
      <c r="I123" s="20" t="s">
        <v>904</v>
      </c>
      <c r="J123" s="3" t="s">
        <v>69</v>
      </c>
      <c r="K123" s="3">
        <v>2019</v>
      </c>
      <c r="L123" s="5"/>
      <c r="M123" s="64">
        <v>2400000</v>
      </c>
      <c r="N123" s="3" t="s">
        <v>214</v>
      </c>
      <c r="O123" s="14" t="s">
        <v>1274</v>
      </c>
      <c r="P123" s="3"/>
    </row>
    <row r="124" spans="1:16" x14ac:dyDescent="0.25">
      <c r="A124" s="14">
        <v>122</v>
      </c>
      <c r="B124" s="4" t="s">
        <v>432</v>
      </c>
      <c r="C124" s="3" t="s">
        <v>1039</v>
      </c>
      <c r="D124" s="3" t="s">
        <v>64</v>
      </c>
      <c r="E124" s="4" t="s">
        <v>364</v>
      </c>
      <c r="F124" s="4" t="s">
        <v>915</v>
      </c>
      <c r="G124" s="3" t="s">
        <v>309</v>
      </c>
      <c r="H124" s="14" t="s">
        <v>38</v>
      </c>
      <c r="I124" s="20" t="s">
        <v>990</v>
      </c>
      <c r="J124" s="3" t="s">
        <v>69</v>
      </c>
      <c r="K124" s="3">
        <v>2019</v>
      </c>
      <c r="L124" s="5"/>
      <c r="M124" s="64">
        <v>2400000</v>
      </c>
      <c r="N124" s="3" t="s">
        <v>214</v>
      </c>
      <c r="O124" s="14" t="s">
        <v>1342</v>
      </c>
      <c r="P124" s="3"/>
    </row>
    <row r="125" spans="1:16" x14ac:dyDescent="0.25">
      <c r="A125" s="14">
        <v>123</v>
      </c>
      <c r="B125" s="4" t="s">
        <v>432</v>
      </c>
      <c r="C125" s="3" t="s">
        <v>1039</v>
      </c>
      <c r="D125" s="3" t="s">
        <v>64</v>
      </c>
      <c r="E125" s="4" t="s">
        <v>365</v>
      </c>
      <c r="F125" s="4" t="s">
        <v>912</v>
      </c>
      <c r="G125" s="3" t="s">
        <v>310</v>
      </c>
      <c r="H125" s="14" t="s">
        <v>37</v>
      </c>
      <c r="I125" s="20" t="s">
        <v>437</v>
      </c>
      <c r="J125" s="3" t="s">
        <v>69</v>
      </c>
      <c r="K125" s="3">
        <v>2021</v>
      </c>
      <c r="L125" s="5"/>
      <c r="M125" s="64">
        <v>9530000</v>
      </c>
      <c r="N125" s="3" t="s">
        <v>214</v>
      </c>
      <c r="O125" s="14" t="s">
        <v>1273</v>
      </c>
      <c r="P125" s="3"/>
    </row>
    <row r="126" spans="1:16" x14ac:dyDescent="0.25">
      <c r="A126" s="14">
        <v>124</v>
      </c>
      <c r="B126" s="4" t="s">
        <v>432</v>
      </c>
      <c r="C126" s="3" t="s">
        <v>1039</v>
      </c>
      <c r="D126" s="3" t="s">
        <v>64</v>
      </c>
      <c r="E126" s="4" t="s">
        <v>264</v>
      </c>
      <c r="F126" s="4" t="s">
        <v>913</v>
      </c>
      <c r="G126" s="3" t="s">
        <v>367</v>
      </c>
      <c r="H126" s="14" t="s">
        <v>44</v>
      </c>
      <c r="I126" s="20" t="s">
        <v>904</v>
      </c>
      <c r="J126" s="3" t="s">
        <v>69</v>
      </c>
      <c r="K126" s="3">
        <v>2019</v>
      </c>
      <c r="L126" s="5"/>
      <c r="M126" s="64">
        <v>350000</v>
      </c>
      <c r="N126" s="3" t="s">
        <v>214</v>
      </c>
      <c r="O126" s="14" t="s">
        <v>1275</v>
      </c>
      <c r="P126" s="3"/>
    </row>
    <row r="127" spans="1:16" x14ac:dyDescent="0.25">
      <c r="A127" s="14">
        <v>125</v>
      </c>
      <c r="B127" s="4" t="s">
        <v>432</v>
      </c>
      <c r="C127" s="3" t="s">
        <v>1039</v>
      </c>
      <c r="D127" s="3" t="s">
        <v>64</v>
      </c>
      <c r="E127" s="4" t="s">
        <v>372</v>
      </c>
      <c r="F127" s="4" t="s">
        <v>838</v>
      </c>
      <c r="G127" s="3" t="s">
        <v>371</v>
      </c>
      <c r="H127" s="14" t="s">
        <v>37</v>
      </c>
      <c r="I127" s="3" t="s">
        <v>67</v>
      </c>
      <c r="J127" s="3" t="s">
        <v>69</v>
      </c>
      <c r="K127" s="3">
        <v>2019</v>
      </c>
      <c r="L127" s="14"/>
      <c r="M127" s="64">
        <v>3400000</v>
      </c>
      <c r="N127" s="3" t="s">
        <v>214</v>
      </c>
      <c r="O127" s="14" t="s">
        <v>1268</v>
      </c>
      <c r="P127" s="3"/>
    </row>
    <row r="128" spans="1:16" x14ac:dyDescent="0.25">
      <c r="A128" s="14">
        <v>126</v>
      </c>
      <c r="B128" s="4" t="s">
        <v>772</v>
      </c>
      <c r="C128" s="3" t="s">
        <v>1038</v>
      </c>
      <c r="D128" s="3" t="s">
        <v>64</v>
      </c>
      <c r="E128" s="4" t="s">
        <v>1008</v>
      </c>
      <c r="F128" s="4" t="s">
        <v>1009</v>
      </c>
      <c r="G128" s="3" t="s">
        <v>440</v>
      </c>
      <c r="H128" s="14" t="s">
        <v>37</v>
      </c>
      <c r="I128" s="20" t="s">
        <v>1022</v>
      </c>
      <c r="J128" s="3" t="s">
        <v>69</v>
      </c>
      <c r="K128" s="3">
        <v>2019</v>
      </c>
      <c r="L128" s="5"/>
      <c r="M128" s="64">
        <v>650000</v>
      </c>
      <c r="N128" s="3" t="s">
        <v>214</v>
      </c>
      <c r="O128" s="14" t="s">
        <v>1282</v>
      </c>
      <c r="P128" s="3"/>
    </row>
    <row r="129" spans="1:16" x14ac:dyDescent="0.25">
      <c r="A129" s="14">
        <v>127</v>
      </c>
      <c r="B129" s="4" t="s">
        <v>772</v>
      </c>
      <c r="C129" s="3" t="s">
        <v>1038</v>
      </c>
      <c r="D129" s="3" t="s">
        <v>64</v>
      </c>
      <c r="E129" s="4" t="s">
        <v>1008</v>
      </c>
      <c r="F129" s="4" t="s">
        <v>1009</v>
      </c>
      <c r="G129" s="3" t="s">
        <v>440</v>
      </c>
      <c r="H129" s="14" t="s">
        <v>38</v>
      </c>
      <c r="I129" s="20" t="s">
        <v>441</v>
      </c>
      <c r="J129" s="3" t="s">
        <v>69</v>
      </c>
      <c r="K129" s="3">
        <v>2019</v>
      </c>
      <c r="L129" s="5"/>
      <c r="M129" s="64">
        <v>650000</v>
      </c>
      <c r="N129" s="3" t="s">
        <v>214</v>
      </c>
      <c r="O129" s="14" t="s">
        <v>1283</v>
      </c>
      <c r="P129" s="3"/>
    </row>
    <row r="130" spans="1:16" x14ac:dyDescent="0.25">
      <c r="A130" s="14">
        <v>128</v>
      </c>
      <c r="B130" s="4" t="s">
        <v>432</v>
      </c>
      <c r="C130" s="3" t="s">
        <v>1039</v>
      </c>
      <c r="D130" s="3" t="s">
        <v>64</v>
      </c>
      <c r="E130" s="4" t="s">
        <v>457</v>
      </c>
      <c r="F130" s="4" t="s">
        <v>881</v>
      </c>
      <c r="G130" s="3" t="s">
        <v>444</v>
      </c>
      <c r="H130" s="14" t="s">
        <v>37</v>
      </c>
      <c r="I130" s="20" t="s">
        <v>447</v>
      </c>
      <c r="J130" s="3" t="s">
        <v>69</v>
      </c>
      <c r="K130" s="3">
        <v>2019</v>
      </c>
      <c r="L130" s="5"/>
      <c r="M130" s="64">
        <v>1250000</v>
      </c>
      <c r="N130" s="3" t="s">
        <v>214</v>
      </c>
      <c r="O130" s="14" t="s">
        <v>1285</v>
      </c>
      <c r="P130" s="3"/>
    </row>
    <row r="131" spans="1:16" x14ac:dyDescent="0.25">
      <c r="A131" s="14">
        <v>129</v>
      </c>
      <c r="B131" s="4" t="s">
        <v>432</v>
      </c>
      <c r="C131" s="3" t="s">
        <v>1039</v>
      </c>
      <c r="D131" s="3" t="s">
        <v>64</v>
      </c>
      <c r="E131" s="4" t="s">
        <v>457</v>
      </c>
      <c r="F131" s="4" t="s">
        <v>881</v>
      </c>
      <c r="G131" s="3" t="s">
        <v>444</v>
      </c>
      <c r="H131" s="14" t="s">
        <v>38</v>
      </c>
      <c r="I131" s="20" t="s">
        <v>447</v>
      </c>
      <c r="J131" s="3" t="s">
        <v>69</v>
      </c>
      <c r="K131" s="3">
        <v>2019</v>
      </c>
      <c r="L131" s="5"/>
      <c r="M131" s="64">
        <v>1250000</v>
      </c>
      <c r="N131" s="3" t="s">
        <v>214</v>
      </c>
      <c r="O131" s="14" t="s">
        <v>1286</v>
      </c>
      <c r="P131" s="3"/>
    </row>
    <row r="132" spans="1:16" x14ac:dyDescent="0.25">
      <c r="A132" s="14">
        <v>130</v>
      </c>
      <c r="B132" s="4" t="s">
        <v>432</v>
      </c>
      <c r="C132" s="3" t="s">
        <v>1039</v>
      </c>
      <c r="D132" s="3" t="s">
        <v>64</v>
      </c>
      <c r="E132" s="4" t="s">
        <v>457</v>
      </c>
      <c r="F132" s="4" t="s">
        <v>881</v>
      </c>
      <c r="G132" s="3" t="s">
        <v>444</v>
      </c>
      <c r="H132" s="14" t="s">
        <v>39</v>
      </c>
      <c r="I132" s="20" t="s">
        <v>447</v>
      </c>
      <c r="J132" s="3" t="s">
        <v>69</v>
      </c>
      <c r="K132" s="3">
        <v>2019</v>
      </c>
      <c r="L132" s="5"/>
      <c r="M132" s="64">
        <v>1250000</v>
      </c>
      <c r="N132" s="3" t="s">
        <v>214</v>
      </c>
      <c r="O132" s="14" t="s">
        <v>1287</v>
      </c>
      <c r="P132" s="3"/>
    </row>
    <row r="133" spans="1:16" x14ac:dyDescent="0.25">
      <c r="A133" s="14">
        <v>131</v>
      </c>
      <c r="B133" s="4" t="s">
        <v>432</v>
      </c>
      <c r="C133" s="3" t="s">
        <v>1039</v>
      </c>
      <c r="D133" s="3" t="s">
        <v>64</v>
      </c>
      <c r="E133" s="4" t="s">
        <v>457</v>
      </c>
      <c r="F133" s="4" t="s">
        <v>881</v>
      </c>
      <c r="G133" s="3" t="s">
        <v>444</v>
      </c>
      <c r="H133" s="14" t="s">
        <v>40</v>
      </c>
      <c r="I133" s="20" t="s">
        <v>447</v>
      </c>
      <c r="J133" s="3" t="s">
        <v>69</v>
      </c>
      <c r="K133" s="3">
        <v>2019</v>
      </c>
      <c r="L133" s="5"/>
      <c r="M133" s="64">
        <v>1250000</v>
      </c>
      <c r="N133" s="3" t="s">
        <v>214</v>
      </c>
      <c r="O133" s="14" t="s">
        <v>1288</v>
      </c>
      <c r="P133" s="3"/>
    </row>
    <row r="134" spans="1:16" x14ac:dyDescent="0.25">
      <c r="A134" s="14">
        <v>132</v>
      </c>
      <c r="B134" s="4" t="s">
        <v>432</v>
      </c>
      <c r="C134" s="3" t="s">
        <v>1039</v>
      </c>
      <c r="D134" s="3" t="s">
        <v>64</v>
      </c>
      <c r="E134" s="4" t="s">
        <v>457</v>
      </c>
      <c r="F134" s="4" t="s">
        <v>881</v>
      </c>
      <c r="G134" s="3" t="s">
        <v>444</v>
      </c>
      <c r="H134" s="14" t="s">
        <v>41</v>
      </c>
      <c r="I134" s="20" t="s">
        <v>447</v>
      </c>
      <c r="J134" s="3" t="s">
        <v>69</v>
      </c>
      <c r="K134" s="3">
        <v>2019</v>
      </c>
      <c r="M134" s="64">
        <v>1250000</v>
      </c>
      <c r="N134" s="3" t="s">
        <v>214</v>
      </c>
      <c r="O134" s="14" t="s">
        <v>1289</v>
      </c>
      <c r="P134" s="3"/>
    </row>
    <row r="135" spans="1:16" x14ac:dyDescent="0.25">
      <c r="A135" s="14">
        <v>133</v>
      </c>
      <c r="B135" s="4" t="s">
        <v>432</v>
      </c>
      <c r="C135" s="3" t="s">
        <v>1039</v>
      </c>
      <c r="D135" s="3" t="s">
        <v>64</v>
      </c>
      <c r="E135" s="4" t="s">
        <v>456</v>
      </c>
      <c r="F135" s="4" t="s">
        <v>894</v>
      </c>
      <c r="G135" s="3" t="s">
        <v>445</v>
      </c>
      <c r="H135" s="14" t="s">
        <v>38</v>
      </c>
      <c r="I135" s="20" t="s">
        <v>982</v>
      </c>
      <c r="J135" s="3" t="s">
        <v>69</v>
      </c>
      <c r="K135" s="3">
        <v>2021</v>
      </c>
      <c r="M135" s="64">
        <v>760000</v>
      </c>
      <c r="N135" s="3" t="s">
        <v>214</v>
      </c>
      <c r="O135" s="14" t="s">
        <v>1318</v>
      </c>
      <c r="P135" s="3"/>
    </row>
    <row r="136" spans="1:16" x14ac:dyDescent="0.25">
      <c r="A136" s="14">
        <v>133</v>
      </c>
      <c r="B136" s="4" t="s">
        <v>432</v>
      </c>
      <c r="C136" s="3" t="s">
        <v>1039</v>
      </c>
      <c r="D136" s="3" t="s">
        <v>64</v>
      </c>
      <c r="E136" s="6" t="s">
        <v>446</v>
      </c>
      <c r="F136" s="6" t="s">
        <v>893</v>
      </c>
      <c r="G136" s="3" t="s">
        <v>906</v>
      </c>
      <c r="H136" s="14"/>
      <c r="I136" s="20"/>
      <c r="J136" s="3"/>
      <c r="K136" s="3"/>
      <c r="M136" s="115"/>
      <c r="N136" s="13"/>
      <c r="O136" s="114"/>
      <c r="P136" s="13"/>
    </row>
    <row r="137" spans="1:16" x14ac:dyDescent="0.25">
      <c r="A137" s="14">
        <v>133</v>
      </c>
      <c r="B137" s="4" t="s">
        <v>432</v>
      </c>
      <c r="C137" s="3" t="s">
        <v>1039</v>
      </c>
      <c r="D137" s="3" t="s">
        <v>64</v>
      </c>
      <c r="E137" s="6" t="s">
        <v>964</v>
      </c>
      <c r="F137" s="6" t="s">
        <v>965</v>
      </c>
      <c r="G137" s="3" t="s">
        <v>907</v>
      </c>
      <c r="H137" s="14"/>
      <c r="I137" s="20"/>
      <c r="J137" s="3"/>
      <c r="K137" s="3"/>
      <c r="M137" s="115"/>
      <c r="N137" s="13"/>
      <c r="O137" s="114"/>
      <c r="P137" s="13"/>
    </row>
    <row r="138" spans="1:16" x14ac:dyDescent="0.25">
      <c r="A138" s="14">
        <v>133</v>
      </c>
      <c r="B138" s="125" t="s">
        <v>432</v>
      </c>
      <c r="C138" s="126" t="s">
        <v>1039</v>
      </c>
      <c r="D138" s="126" t="s">
        <v>64</v>
      </c>
      <c r="E138" s="125" t="s">
        <v>1975</v>
      </c>
      <c r="F138" s="125" t="s">
        <v>1976</v>
      </c>
      <c r="G138" s="3" t="s">
        <v>2084</v>
      </c>
      <c r="H138" s="128"/>
      <c r="I138" s="127" t="s">
        <v>437</v>
      </c>
      <c r="J138" s="126" t="s">
        <v>69</v>
      </c>
      <c r="K138" s="126">
        <v>2024</v>
      </c>
    </row>
    <row r="139" spans="1:16" x14ac:dyDescent="0.25">
      <c r="A139" s="14"/>
      <c r="B139" s="4"/>
    </row>
  </sheetData>
  <phoneticPr fontId="6" type="noConversion"/>
  <conditionalFormatting sqref="M3:M137">
    <cfRule type="cellIs" dxfId="32" priority="3" operator="greaterThan">
      <formula>1000000</formula>
    </cfRule>
    <cfRule type="cellIs" dxfId="31" priority="4" operator="equal">
      <formula>"Rp1000000"</formula>
    </cfRule>
    <cfRule type="cellIs" dxfId="30" priority="5" operator="greaterThan">
      <formula>"Rp1000000"</formula>
    </cfRule>
  </conditionalFormatting>
  <conditionalFormatting sqref="O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3:O137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C4D812-BA6E-4275-A682-6E938B00DFAD}">
  <dimension ref="A2:P267"/>
  <sheetViews>
    <sheetView topLeftCell="H1" zoomScale="85" zoomScaleNormal="85" workbookViewId="0">
      <pane ySplit="2" topLeftCell="A3" activePane="bottomLeft" state="frozen"/>
      <selection pane="bottomLeft" activeCell="M3" sqref="M3:M35"/>
    </sheetView>
  </sheetViews>
  <sheetFormatPr defaultRowHeight="15" x14ac:dyDescent="0.25"/>
  <cols>
    <col min="1" max="1" width="7.85546875" customWidth="1"/>
    <col min="2" max="2" width="16.85546875" customWidth="1"/>
    <col min="3" max="3" width="11.5703125" customWidth="1"/>
    <col min="4" max="4" width="14.5703125" customWidth="1"/>
    <col min="5" max="5" width="26.5703125" customWidth="1"/>
    <col min="6" max="6" width="66.28515625" customWidth="1"/>
    <col min="7" max="7" width="11.7109375" customWidth="1"/>
    <col min="8" max="8" width="13.28515625" customWidth="1"/>
    <col min="9" max="9" width="31.42578125" customWidth="1"/>
    <col min="10" max="10" width="15.7109375" customWidth="1"/>
    <col min="11" max="12" width="12.7109375" customWidth="1"/>
    <col min="13" max="13" width="24.42578125" customWidth="1"/>
    <col min="14" max="14" width="21" customWidth="1"/>
    <col min="15" max="15" width="25.5703125" customWidth="1"/>
    <col min="16" max="16" width="11.5703125" customWidth="1"/>
  </cols>
  <sheetData>
    <row r="2" spans="1:16" ht="30" x14ac:dyDescent="0.25">
      <c r="A2" s="110" t="s">
        <v>31</v>
      </c>
      <c r="B2" s="110" t="s">
        <v>975</v>
      </c>
      <c r="C2" s="111" t="s">
        <v>1044</v>
      </c>
      <c r="D2" s="111" t="s">
        <v>976</v>
      </c>
      <c r="E2" s="110" t="s">
        <v>917</v>
      </c>
      <c r="F2" s="110" t="s">
        <v>974</v>
      </c>
      <c r="G2" s="111" t="s">
        <v>373</v>
      </c>
      <c r="H2" s="111" t="s">
        <v>32</v>
      </c>
      <c r="I2" s="111" t="s">
        <v>934</v>
      </c>
      <c r="J2" s="111" t="s">
        <v>935</v>
      </c>
      <c r="K2" s="123" t="s">
        <v>1898</v>
      </c>
      <c r="L2" s="123" t="s">
        <v>1899</v>
      </c>
      <c r="M2" s="112" t="s">
        <v>1045</v>
      </c>
      <c r="N2" s="110" t="s">
        <v>213</v>
      </c>
      <c r="O2" s="110" t="s">
        <v>34</v>
      </c>
      <c r="P2" s="110" t="s">
        <v>35</v>
      </c>
    </row>
    <row r="3" spans="1:16" x14ac:dyDescent="0.25">
      <c r="A3" s="14">
        <v>1</v>
      </c>
      <c r="B3" s="4" t="s">
        <v>432</v>
      </c>
      <c r="C3" s="3" t="s">
        <v>1039</v>
      </c>
      <c r="D3" s="3" t="s">
        <v>65</v>
      </c>
      <c r="E3" s="4" t="s">
        <v>280</v>
      </c>
      <c r="F3" s="4" t="s">
        <v>8</v>
      </c>
      <c r="G3" s="3" t="s">
        <v>325</v>
      </c>
      <c r="H3" s="14" t="s">
        <v>37</v>
      </c>
      <c r="I3" s="20" t="s">
        <v>441</v>
      </c>
      <c r="J3" s="3" t="s">
        <v>69</v>
      </c>
      <c r="K3" s="3">
        <v>2019</v>
      </c>
      <c r="L3" s="5"/>
      <c r="M3" s="64">
        <v>650000</v>
      </c>
      <c r="N3" s="3" t="s">
        <v>214</v>
      </c>
      <c r="O3" s="14" t="s">
        <v>1481</v>
      </c>
      <c r="P3" s="3"/>
    </row>
    <row r="4" spans="1:16" x14ac:dyDescent="0.25">
      <c r="A4" s="14">
        <v>2</v>
      </c>
      <c r="B4" s="4" t="s">
        <v>432</v>
      </c>
      <c r="C4" s="3" t="s">
        <v>1039</v>
      </c>
      <c r="D4" s="3" t="s">
        <v>65</v>
      </c>
      <c r="E4" s="4" t="s">
        <v>280</v>
      </c>
      <c r="F4" s="4" t="s">
        <v>8</v>
      </c>
      <c r="G4" s="3" t="s">
        <v>325</v>
      </c>
      <c r="H4" s="14" t="s">
        <v>38</v>
      </c>
      <c r="I4" s="20" t="s">
        <v>979</v>
      </c>
      <c r="J4" s="3" t="s">
        <v>69</v>
      </c>
      <c r="K4" s="3">
        <v>2019</v>
      </c>
      <c r="L4" s="5"/>
      <c r="M4" s="64">
        <v>650000</v>
      </c>
      <c r="N4" s="3" t="s">
        <v>214</v>
      </c>
      <c r="O4" s="14" t="s">
        <v>1515</v>
      </c>
      <c r="P4" s="3"/>
    </row>
    <row r="5" spans="1:16" x14ac:dyDescent="0.25">
      <c r="A5" s="14">
        <v>3</v>
      </c>
      <c r="B5" s="4" t="s">
        <v>432</v>
      </c>
      <c r="C5" s="3" t="s">
        <v>1039</v>
      </c>
      <c r="D5" s="3" t="s">
        <v>65</v>
      </c>
      <c r="E5" s="4" t="s">
        <v>280</v>
      </c>
      <c r="F5" s="4" t="s">
        <v>8</v>
      </c>
      <c r="G5" s="3" t="s">
        <v>325</v>
      </c>
      <c r="H5" s="14" t="s">
        <v>39</v>
      </c>
      <c r="I5" s="20" t="s">
        <v>979</v>
      </c>
      <c r="J5" s="3" t="s">
        <v>69</v>
      </c>
      <c r="K5" s="3">
        <v>2019</v>
      </c>
      <c r="L5" s="5"/>
      <c r="M5" s="64">
        <v>650000</v>
      </c>
      <c r="N5" s="3" t="s">
        <v>214</v>
      </c>
      <c r="O5" s="14" t="s">
        <v>1516</v>
      </c>
      <c r="P5" s="3"/>
    </row>
    <row r="6" spans="1:16" x14ac:dyDescent="0.25">
      <c r="A6" s="14">
        <v>4</v>
      </c>
      <c r="B6" s="4" t="s">
        <v>432</v>
      </c>
      <c r="C6" s="3" t="s">
        <v>1039</v>
      </c>
      <c r="D6" s="3" t="s">
        <v>65</v>
      </c>
      <c r="E6" s="4" t="s">
        <v>280</v>
      </c>
      <c r="F6" s="4" t="s">
        <v>8</v>
      </c>
      <c r="G6" s="3" t="s">
        <v>325</v>
      </c>
      <c r="H6" s="14" t="s">
        <v>40</v>
      </c>
      <c r="I6" s="20" t="s">
        <v>980</v>
      </c>
      <c r="J6" s="3" t="s">
        <v>69</v>
      </c>
      <c r="K6" s="3">
        <v>2021</v>
      </c>
      <c r="L6" s="5"/>
      <c r="M6" s="64">
        <v>650000</v>
      </c>
      <c r="N6" s="3" t="s">
        <v>214</v>
      </c>
      <c r="O6" s="14" t="s">
        <v>1517</v>
      </c>
      <c r="P6" s="3"/>
    </row>
    <row r="7" spans="1:16" x14ac:dyDescent="0.25">
      <c r="A7" s="14">
        <v>5</v>
      </c>
      <c r="B7" s="4" t="s">
        <v>432</v>
      </c>
      <c r="C7" s="3" t="s">
        <v>1039</v>
      </c>
      <c r="D7" s="3" t="s">
        <v>65</v>
      </c>
      <c r="E7" s="4" t="s">
        <v>280</v>
      </c>
      <c r="F7" s="4" t="s">
        <v>8</v>
      </c>
      <c r="G7" s="3" t="s">
        <v>325</v>
      </c>
      <c r="H7" s="14" t="s">
        <v>41</v>
      </c>
      <c r="I7" s="20" t="s">
        <v>980</v>
      </c>
      <c r="J7" s="3" t="s">
        <v>69</v>
      </c>
      <c r="K7" s="3">
        <v>2021</v>
      </c>
      <c r="L7" s="5"/>
      <c r="M7" s="64">
        <v>650000</v>
      </c>
      <c r="N7" s="3" t="s">
        <v>214</v>
      </c>
      <c r="O7" s="14" t="s">
        <v>1518</v>
      </c>
      <c r="P7" s="3"/>
    </row>
    <row r="8" spans="1:16" x14ac:dyDescent="0.25">
      <c r="A8" s="14">
        <v>6</v>
      </c>
      <c r="B8" s="4" t="s">
        <v>432</v>
      </c>
      <c r="C8" s="3" t="s">
        <v>1039</v>
      </c>
      <c r="D8" s="3" t="s">
        <v>65</v>
      </c>
      <c r="E8" s="4" t="s">
        <v>280</v>
      </c>
      <c r="F8" s="4" t="s">
        <v>8</v>
      </c>
      <c r="G8" s="3" t="s">
        <v>325</v>
      </c>
      <c r="H8" s="14" t="s">
        <v>42</v>
      </c>
      <c r="I8" s="20" t="s">
        <v>980</v>
      </c>
      <c r="J8" s="3" t="s">
        <v>69</v>
      </c>
      <c r="K8" s="3">
        <v>2021</v>
      </c>
      <c r="L8" s="5"/>
      <c r="M8" s="64">
        <v>650000</v>
      </c>
      <c r="N8" s="3" t="s">
        <v>214</v>
      </c>
      <c r="O8" s="14" t="s">
        <v>1519</v>
      </c>
      <c r="P8" s="3"/>
    </row>
    <row r="9" spans="1:16" x14ac:dyDescent="0.25">
      <c r="A9" s="14">
        <v>7</v>
      </c>
      <c r="B9" s="4" t="s">
        <v>432</v>
      </c>
      <c r="C9" s="3" t="s">
        <v>1039</v>
      </c>
      <c r="D9" s="3" t="s">
        <v>65</v>
      </c>
      <c r="E9" s="4" t="s">
        <v>280</v>
      </c>
      <c r="F9" s="4" t="s">
        <v>8</v>
      </c>
      <c r="G9" s="3" t="s">
        <v>325</v>
      </c>
      <c r="H9" s="14" t="s">
        <v>43</v>
      </c>
      <c r="I9" s="20" t="s">
        <v>980</v>
      </c>
      <c r="J9" s="3" t="s">
        <v>69</v>
      </c>
      <c r="K9" s="3">
        <v>2021</v>
      </c>
      <c r="L9" s="5"/>
      <c r="M9" s="64">
        <v>650000</v>
      </c>
      <c r="N9" s="3" t="s">
        <v>214</v>
      </c>
      <c r="O9" s="14" t="s">
        <v>1520</v>
      </c>
      <c r="P9" s="3"/>
    </row>
    <row r="10" spans="1:16" x14ac:dyDescent="0.25">
      <c r="A10" s="14">
        <v>8</v>
      </c>
      <c r="B10" s="4" t="s">
        <v>432</v>
      </c>
      <c r="C10" s="3" t="s">
        <v>1039</v>
      </c>
      <c r="D10" s="3" t="s">
        <v>65</v>
      </c>
      <c r="E10" s="4" t="s">
        <v>280</v>
      </c>
      <c r="F10" s="4" t="s">
        <v>8</v>
      </c>
      <c r="G10" s="3" t="s">
        <v>325</v>
      </c>
      <c r="H10" s="14" t="s">
        <v>44</v>
      </c>
      <c r="I10" s="20" t="s">
        <v>980</v>
      </c>
      <c r="J10" s="3" t="s">
        <v>69</v>
      </c>
      <c r="K10" s="3">
        <v>2021</v>
      </c>
      <c r="L10" s="5"/>
      <c r="M10" s="64">
        <v>650000</v>
      </c>
      <c r="N10" s="3" t="s">
        <v>214</v>
      </c>
      <c r="O10" s="14" t="s">
        <v>1521</v>
      </c>
      <c r="P10" s="3"/>
    </row>
    <row r="11" spans="1:16" x14ac:dyDescent="0.25">
      <c r="A11" s="14">
        <v>9</v>
      </c>
      <c r="B11" s="4" t="s">
        <v>432</v>
      </c>
      <c r="C11" s="3" t="s">
        <v>1039</v>
      </c>
      <c r="D11" s="3" t="s">
        <v>65</v>
      </c>
      <c r="E11" s="4" t="s">
        <v>280</v>
      </c>
      <c r="F11" s="4" t="s">
        <v>8</v>
      </c>
      <c r="G11" s="3" t="s">
        <v>325</v>
      </c>
      <c r="H11" s="14" t="s">
        <v>45</v>
      </c>
      <c r="I11" s="20" t="s">
        <v>980</v>
      </c>
      <c r="J11" s="3" t="s">
        <v>69</v>
      </c>
      <c r="K11" s="3">
        <v>2021</v>
      </c>
      <c r="L11" s="5"/>
      <c r="M11" s="64">
        <v>650000</v>
      </c>
      <c r="N11" s="3" t="s">
        <v>214</v>
      </c>
      <c r="O11" s="14" t="s">
        <v>1522</v>
      </c>
      <c r="P11" s="3"/>
    </row>
    <row r="12" spans="1:16" x14ac:dyDescent="0.25">
      <c r="A12" s="14">
        <v>10</v>
      </c>
      <c r="B12" s="4" t="s">
        <v>432</v>
      </c>
      <c r="C12" s="3" t="s">
        <v>1039</v>
      </c>
      <c r="D12" s="3" t="s">
        <v>65</v>
      </c>
      <c r="E12" s="4" t="s">
        <v>280</v>
      </c>
      <c r="F12" s="4" t="s">
        <v>8</v>
      </c>
      <c r="G12" s="3" t="s">
        <v>325</v>
      </c>
      <c r="H12" s="14" t="s">
        <v>46</v>
      </c>
      <c r="I12" s="20" t="s">
        <v>981</v>
      </c>
      <c r="J12" s="3" t="s">
        <v>69</v>
      </c>
      <c r="K12" s="3">
        <v>2021</v>
      </c>
      <c r="L12" s="5"/>
      <c r="M12" s="64">
        <v>650000</v>
      </c>
      <c r="N12" s="3" t="s">
        <v>214</v>
      </c>
      <c r="O12" s="14" t="s">
        <v>1526</v>
      </c>
      <c r="P12" s="3"/>
    </row>
    <row r="13" spans="1:16" x14ac:dyDescent="0.25">
      <c r="A13" s="14">
        <v>11</v>
      </c>
      <c r="B13" s="4" t="s">
        <v>432</v>
      </c>
      <c r="C13" s="3" t="s">
        <v>1039</v>
      </c>
      <c r="D13" s="3" t="s">
        <v>65</v>
      </c>
      <c r="E13" s="4" t="s">
        <v>280</v>
      </c>
      <c r="F13" s="4" t="s">
        <v>8</v>
      </c>
      <c r="G13" s="3" t="s">
        <v>325</v>
      </c>
      <c r="H13" s="14" t="s">
        <v>47</v>
      </c>
      <c r="I13" s="20" t="s">
        <v>981</v>
      </c>
      <c r="J13" s="3" t="s">
        <v>69</v>
      </c>
      <c r="K13" s="3">
        <v>2021</v>
      </c>
      <c r="L13" s="5"/>
      <c r="M13" s="64">
        <v>650000</v>
      </c>
      <c r="N13" s="3" t="s">
        <v>214</v>
      </c>
      <c r="O13" s="14" t="s">
        <v>1527</v>
      </c>
      <c r="P13" s="3"/>
    </row>
    <row r="14" spans="1:16" x14ac:dyDescent="0.25">
      <c r="A14" s="14">
        <v>12</v>
      </c>
      <c r="B14" s="4" t="s">
        <v>432</v>
      </c>
      <c r="C14" s="3" t="s">
        <v>1039</v>
      </c>
      <c r="D14" s="3" t="s">
        <v>65</v>
      </c>
      <c r="E14" s="4" t="s">
        <v>280</v>
      </c>
      <c r="F14" s="4" t="s">
        <v>8</v>
      </c>
      <c r="G14" s="3" t="s">
        <v>325</v>
      </c>
      <c r="H14" s="14" t="s">
        <v>48</v>
      </c>
      <c r="I14" s="20" t="s">
        <v>981</v>
      </c>
      <c r="J14" s="3" t="s">
        <v>69</v>
      </c>
      <c r="K14" s="3">
        <v>2021</v>
      </c>
      <c r="L14" s="5"/>
      <c r="M14" s="64">
        <v>650000</v>
      </c>
      <c r="N14" s="3" t="s">
        <v>214</v>
      </c>
      <c r="O14" s="14" t="s">
        <v>1528</v>
      </c>
      <c r="P14" s="3"/>
    </row>
    <row r="15" spans="1:16" x14ac:dyDescent="0.25">
      <c r="A15" s="14">
        <v>13</v>
      </c>
      <c r="B15" s="4" t="s">
        <v>432</v>
      </c>
      <c r="C15" s="3" t="s">
        <v>1039</v>
      </c>
      <c r="D15" s="3" t="s">
        <v>65</v>
      </c>
      <c r="E15" s="4" t="s">
        <v>280</v>
      </c>
      <c r="F15" s="4" t="s">
        <v>8</v>
      </c>
      <c r="G15" s="3" t="s">
        <v>325</v>
      </c>
      <c r="H15" s="14" t="s">
        <v>49</v>
      </c>
      <c r="I15" s="20" t="s">
        <v>981</v>
      </c>
      <c r="J15" s="3" t="s">
        <v>69</v>
      </c>
      <c r="K15" s="3">
        <v>2021</v>
      </c>
      <c r="L15" s="5"/>
      <c r="M15" s="64">
        <v>650000</v>
      </c>
      <c r="N15" s="3" t="s">
        <v>214</v>
      </c>
      <c r="O15" s="14" t="s">
        <v>1529</v>
      </c>
      <c r="P15" s="3"/>
    </row>
    <row r="16" spans="1:16" x14ac:dyDescent="0.25">
      <c r="A16" s="14">
        <v>14</v>
      </c>
      <c r="B16" s="4" t="s">
        <v>432</v>
      </c>
      <c r="C16" s="3" t="s">
        <v>1039</v>
      </c>
      <c r="D16" s="3" t="s">
        <v>65</v>
      </c>
      <c r="E16" s="4" t="s">
        <v>280</v>
      </c>
      <c r="F16" s="4" t="s">
        <v>8</v>
      </c>
      <c r="G16" s="3" t="s">
        <v>325</v>
      </c>
      <c r="H16" s="14" t="s">
        <v>50</v>
      </c>
      <c r="I16" s="20" t="s">
        <v>981</v>
      </c>
      <c r="J16" s="3" t="s">
        <v>69</v>
      </c>
      <c r="K16" s="3">
        <v>2021</v>
      </c>
      <c r="L16" s="5"/>
      <c r="M16" s="64">
        <v>650000</v>
      </c>
      <c r="N16" s="3" t="s">
        <v>214</v>
      </c>
      <c r="O16" s="14" t="s">
        <v>1530</v>
      </c>
      <c r="P16" s="3"/>
    </row>
    <row r="17" spans="1:16" x14ac:dyDescent="0.25">
      <c r="A17" s="14">
        <v>15</v>
      </c>
      <c r="B17" s="4" t="s">
        <v>432</v>
      </c>
      <c r="C17" s="3" t="s">
        <v>1039</v>
      </c>
      <c r="D17" s="3" t="s">
        <v>65</v>
      </c>
      <c r="E17" s="4" t="s">
        <v>280</v>
      </c>
      <c r="F17" s="4" t="s">
        <v>8</v>
      </c>
      <c r="G17" s="3" t="s">
        <v>325</v>
      </c>
      <c r="H17" s="14" t="s">
        <v>51</v>
      </c>
      <c r="I17" s="20" t="s">
        <v>981</v>
      </c>
      <c r="J17" s="3" t="s">
        <v>69</v>
      </c>
      <c r="K17" s="3">
        <v>2021</v>
      </c>
      <c r="L17" s="5"/>
      <c r="M17" s="64">
        <v>650000</v>
      </c>
      <c r="N17" s="3" t="s">
        <v>214</v>
      </c>
      <c r="O17" s="14" t="s">
        <v>1531</v>
      </c>
      <c r="P17" s="3"/>
    </row>
    <row r="18" spans="1:16" x14ac:dyDescent="0.25">
      <c r="A18" s="14">
        <v>16</v>
      </c>
      <c r="B18" s="4" t="s">
        <v>432</v>
      </c>
      <c r="C18" s="3" t="s">
        <v>1039</v>
      </c>
      <c r="D18" s="3" t="s">
        <v>65</v>
      </c>
      <c r="E18" s="4" t="s">
        <v>280</v>
      </c>
      <c r="F18" s="4" t="s">
        <v>8</v>
      </c>
      <c r="G18" s="3" t="s">
        <v>325</v>
      </c>
      <c r="H18" s="14" t="s">
        <v>52</v>
      </c>
      <c r="I18" s="20" t="s">
        <v>982</v>
      </c>
      <c r="J18" s="3" t="s">
        <v>69</v>
      </c>
      <c r="K18" s="3">
        <v>2021</v>
      </c>
      <c r="L18" s="5"/>
      <c r="M18" s="64">
        <v>650000</v>
      </c>
      <c r="N18" s="3" t="s">
        <v>214</v>
      </c>
      <c r="O18" s="14" t="s">
        <v>1534</v>
      </c>
      <c r="P18" s="3"/>
    </row>
    <row r="19" spans="1:16" x14ac:dyDescent="0.25">
      <c r="A19" s="14">
        <v>17</v>
      </c>
      <c r="B19" s="4" t="s">
        <v>432</v>
      </c>
      <c r="C19" s="3" t="s">
        <v>1039</v>
      </c>
      <c r="D19" s="3" t="s">
        <v>65</v>
      </c>
      <c r="E19" s="4" t="s">
        <v>280</v>
      </c>
      <c r="F19" s="4" t="s">
        <v>8</v>
      </c>
      <c r="G19" s="3" t="s">
        <v>325</v>
      </c>
      <c r="H19" s="14" t="s">
        <v>53</v>
      </c>
      <c r="I19" s="20" t="s">
        <v>982</v>
      </c>
      <c r="J19" s="3" t="s">
        <v>69</v>
      </c>
      <c r="K19" s="3">
        <v>2021</v>
      </c>
      <c r="L19" s="5"/>
      <c r="M19" s="64">
        <v>650000</v>
      </c>
      <c r="N19" s="3" t="s">
        <v>214</v>
      </c>
      <c r="O19" s="14" t="s">
        <v>1535</v>
      </c>
      <c r="P19" s="3"/>
    </row>
    <row r="20" spans="1:16" x14ac:dyDescent="0.25">
      <c r="A20" s="14">
        <v>18</v>
      </c>
      <c r="B20" s="4" t="s">
        <v>432</v>
      </c>
      <c r="C20" s="3" t="s">
        <v>1039</v>
      </c>
      <c r="D20" s="3" t="s">
        <v>65</v>
      </c>
      <c r="E20" s="4" t="s">
        <v>280</v>
      </c>
      <c r="F20" s="4" t="s">
        <v>8</v>
      </c>
      <c r="G20" s="3" t="s">
        <v>325</v>
      </c>
      <c r="H20" s="14" t="s">
        <v>54</v>
      </c>
      <c r="I20" s="20" t="s">
        <v>983</v>
      </c>
      <c r="J20" s="3" t="s">
        <v>69</v>
      </c>
      <c r="K20" s="3">
        <v>2021</v>
      </c>
      <c r="L20" s="5"/>
      <c r="M20" s="64">
        <v>650000</v>
      </c>
      <c r="N20" s="3" t="s">
        <v>214</v>
      </c>
      <c r="O20" s="14" t="s">
        <v>1538</v>
      </c>
      <c r="P20" s="3"/>
    </row>
    <row r="21" spans="1:16" x14ac:dyDescent="0.25">
      <c r="A21" s="14">
        <v>19</v>
      </c>
      <c r="B21" s="4" t="s">
        <v>432</v>
      </c>
      <c r="C21" s="3" t="s">
        <v>1039</v>
      </c>
      <c r="D21" s="3" t="s">
        <v>65</v>
      </c>
      <c r="E21" s="4" t="s">
        <v>280</v>
      </c>
      <c r="F21" s="4" t="s">
        <v>8</v>
      </c>
      <c r="G21" s="3" t="s">
        <v>325</v>
      </c>
      <c r="H21" s="14" t="s">
        <v>55</v>
      </c>
      <c r="I21" s="20" t="s">
        <v>983</v>
      </c>
      <c r="J21" s="3" t="s">
        <v>69</v>
      </c>
      <c r="K21" s="3">
        <v>2021</v>
      </c>
      <c r="L21" s="5"/>
      <c r="M21" s="64">
        <v>650000</v>
      </c>
      <c r="N21" s="3" t="s">
        <v>214</v>
      </c>
      <c r="O21" s="14" t="s">
        <v>1539</v>
      </c>
      <c r="P21" s="3"/>
    </row>
    <row r="22" spans="1:16" x14ac:dyDescent="0.25">
      <c r="A22" s="14">
        <v>20</v>
      </c>
      <c r="B22" s="4" t="s">
        <v>432</v>
      </c>
      <c r="C22" s="3" t="s">
        <v>1039</v>
      </c>
      <c r="D22" s="3" t="s">
        <v>65</v>
      </c>
      <c r="E22" s="4" t="s">
        <v>280</v>
      </c>
      <c r="F22" s="4" t="s">
        <v>8</v>
      </c>
      <c r="G22" s="3" t="s">
        <v>325</v>
      </c>
      <c r="H22" s="14" t="s">
        <v>56</v>
      </c>
      <c r="I22" s="20" t="s">
        <v>984</v>
      </c>
      <c r="J22" s="3" t="s">
        <v>69</v>
      </c>
      <c r="K22" s="3">
        <v>2019</v>
      </c>
      <c r="L22" s="5"/>
      <c r="M22" s="64">
        <v>650000</v>
      </c>
      <c r="N22" s="3" t="s">
        <v>214</v>
      </c>
      <c r="O22" s="14" t="s">
        <v>1541</v>
      </c>
      <c r="P22" s="3"/>
    </row>
    <row r="23" spans="1:16" x14ac:dyDescent="0.25">
      <c r="A23" s="14">
        <v>21</v>
      </c>
      <c r="B23" s="4" t="s">
        <v>432</v>
      </c>
      <c r="C23" s="3" t="s">
        <v>1039</v>
      </c>
      <c r="D23" s="3" t="s">
        <v>65</v>
      </c>
      <c r="E23" s="4" t="s">
        <v>280</v>
      </c>
      <c r="F23" s="4" t="s">
        <v>8</v>
      </c>
      <c r="G23" s="3" t="s">
        <v>325</v>
      </c>
      <c r="H23" s="14" t="s">
        <v>57</v>
      </c>
      <c r="I23" s="20" t="s">
        <v>984</v>
      </c>
      <c r="J23" s="3" t="s">
        <v>69</v>
      </c>
      <c r="K23" s="3">
        <v>2019</v>
      </c>
      <c r="L23" s="5"/>
      <c r="M23" s="64">
        <v>650000</v>
      </c>
      <c r="N23" s="3" t="s">
        <v>214</v>
      </c>
      <c r="O23" s="14" t="s">
        <v>1542</v>
      </c>
      <c r="P23" s="3"/>
    </row>
    <row r="24" spans="1:16" x14ac:dyDescent="0.25">
      <c r="A24" s="14">
        <v>22</v>
      </c>
      <c r="B24" s="4" t="s">
        <v>432</v>
      </c>
      <c r="C24" s="3" t="s">
        <v>1039</v>
      </c>
      <c r="D24" s="3" t="s">
        <v>65</v>
      </c>
      <c r="E24" s="4" t="s">
        <v>280</v>
      </c>
      <c r="F24" s="4" t="s">
        <v>8</v>
      </c>
      <c r="G24" s="3" t="s">
        <v>325</v>
      </c>
      <c r="H24" s="14" t="s">
        <v>58</v>
      </c>
      <c r="I24" s="20" t="s">
        <v>984</v>
      </c>
      <c r="J24" s="3" t="s">
        <v>69</v>
      </c>
      <c r="K24" s="3">
        <v>2019</v>
      </c>
      <c r="L24" s="5"/>
      <c r="M24" s="64">
        <v>650000</v>
      </c>
      <c r="N24" s="3" t="s">
        <v>214</v>
      </c>
      <c r="O24" s="14" t="s">
        <v>1543</v>
      </c>
      <c r="P24" s="3"/>
    </row>
    <row r="25" spans="1:16" x14ac:dyDescent="0.25">
      <c r="A25" s="14">
        <v>23</v>
      </c>
      <c r="B25" s="4" t="s">
        <v>432</v>
      </c>
      <c r="C25" s="3" t="s">
        <v>1039</v>
      </c>
      <c r="D25" s="3" t="s">
        <v>65</v>
      </c>
      <c r="E25" s="4" t="s">
        <v>280</v>
      </c>
      <c r="F25" s="4" t="s">
        <v>8</v>
      </c>
      <c r="G25" s="3" t="s">
        <v>325</v>
      </c>
      <c r="H25" s="14" t="s">
        <v>59</v>
      </c>
      <c r="I25" s="20" t="s">
        <v>984</v>
      </c>
      <c r="J25" s="3" t="s">
        <v>69</v>
      </c>
      <c r="K25" s="3">
        <v>2019</v>
      </c>
      <c r="L25" s="5"/>
      <c r="M25" s="64">
        <v>650000</v>
      </c>
      <c r="N25" s="3" t="s">
        <v>214</v>
      </c>
      <c r="O25" s="14" t="s">
        <v>1544</v>
      </c>
      <c r="P25" s="3"/>
    </row>
    <row r="26" spans="1:16" x14ac:dyDescent="0.25">
      <c r="A26" s="14">
        <v>24</v>
      </c>
      <c r="B26" s="4" t="s">
        <v>432</v>
      </c>
      <c r="C26" s="3" t="s">
        <v>1039</v>
      </c>
      <c r="D26" s="3" t="s">
        <v>65</v>
      </c>
      <c r="E26" s="4" t="s">
        <v>280</v>
      </c>
      <c r="F26" s="4" t="s">
        <v>8</v>
      </c>
      <c r="G26" s="3" t="s">
        <v>325</v>
      </c>
      <c r="H26" s="14" t="s">
        <v>60</v>
      </c>
      <c r="I26" s="20" t="s">
        <v>985</v>
      </c>
      <c r="J26" s="3" t="s">
        <v>69</v>
      </c>
      <c r="K26" s="3">
        <v>2019</v>
      </c>
      <c r="L26" s="5"/>
      <c r="M26" s="64">
        <v>650000</v>
      </c>
      <c r="N26" s="3" t="s">
        <v>214</v>
      </c>
      <c r="O26" s="14" t="s">
        <v>1545</v>
      </c>
      <c r="P26" s="3"/>
    </row>
    <row r="27" spans="1:16" x14ac:dyDescent="0.25">
      <c r="A27" s="14">
        <v>25</v>
      </c>
      <c r="B27" s="4" t="s">
        <v>432</v>
      </c>
      <c r="C27" s="3" t="s">
        <v>1039</v>
      </c>
      <c r="D27" s="3" t="s">
        <v>65</v>
      </c>
      <c r="E27" s="4" t="s">
        <v>280</v>
      </c>
      <c r="F27" s="4" t="s">
        <v>8</v>
      </c>
      <c r="G27" s="3" t="s">
        <v>325</v>
      </c>
      <c r="H27" s="14" t="s">
        <v>61</v>
      </c>
      <c r="I27" s="20" t="s">
        <v>985</v>
      </c>
      <c r="J27" s="3" t="s">
        <v>69</v>
      </c>
      <c r="K27" s="3">
        <v>2019</v>
      </c>
      <c r="L27" s="5"/>
      <c r="M27" s="64">
        <v>650000</v>
      </c>
      <c r="N27" s="3" t="s">
        <v>214</v>
      </c>
      <c r="O27" s="14" t="s">
        <v>1546</v>
      </c>
      <c r="P27" s="3"/>
    </row>
    <row r="28" spans="1:16" x14ac:dyDescent="0.25">
      <c r="A28" s="14">
        <v>26</v>
      </c>
      <c r="B28" s="4" t="s">
        <v>432</v>
      </c>
      <c r="C28" s="3" t="s">
        <v>1039</v>
      </c>
      <c r="D28" s="3" t="s">
        <v>65</v>
      </c>
      <c r="E28" s="4" t="s">
        <v>280</v>
      </c>
      <c r="F28" s="4" t="s">
        <v>8</v>
      </c>
      <c r="G28" s="3" t="s">
        <v>325</v>
      </c>
      <c r="H28" s="14" t="s">
        <v>70</v>
      </c>
      <c r="I28" s="20" t="s">
        <v>985</v>
      </c>
      <c r="J28" s="3" t="s">
        <v>69</v>
      </c>
      <c r="K28" s="3">
        <v>2019</v>
      </c>
      <c r="L28" s="5"/>
      <c r="M28" s="64">
        <v>650000</v>
      </c>
      <c r="N28" s="3" t="s">
        <v>214</v>
      </c>
      <c r="O28" s="14" t="s">
        <v>1547</v>
      </c>
      <c r="P28" s="3"/>
    </row>
    <row r="29" spans="1:16" x14ac:dyDescent="0.25">
      <c r="A29" s="14">
        <v>27</v>
      </c>
      <c r="B29" s="4" t="s">
        <v>432</v>
      </c>
      <c r="C29" s="3" t="s">
        <v>1039</v>
      </c>
      <c r="D29" s="3" t="s">
        <v>65</v>
      </c>
      <c r="E29" s="4" t="s">
        <v>280</v>
      </c>
      <c r="F29" s="4" t="s">
        <v>8</v>
      </c>
      <c r="G29" s="3" t="s">
        <v>325</v>
      </c>
      <c r="H29" s="14" t="s">
        <v>71</v>
      </c>
      <c r="I29" s="20" t="s">
        <v>986</v>
      </c>
      <c r="J29" s="3" t="s">
        <v>69</v>
      </c>
      <c r="K29" s="3">
        <v>2019</v>
      </c>
      <c r="L29" s="5"/>
      <c r="M29" s="64">
        <v>650000</v>
      </c>
      <c r="N29" s="3" t="s">
        <v>214</v>
      </c>
      <c r="O29" s="14" t="s">
        <v>1548</v>
      </c>
      <c r="P29" s="3"/>
    </row>
    <row r="30" spans="1:16" x14ac:dyDescent="0.25">
      <c r="A30" s="14">
        <v>28</v>
      </c>
      <c r="B30" s="4" t="s">
        <v>432</v>
      </c>
      <c r="C30" s="3" t="s">
        <v>1039</v>
      </c>
      <c r="D30" s="3" t="s">
        <v>65</v>
      </c>
      <c r="E30" s="4" t="s">
        <v>280</v>
      </c>
      <c r="F30" s="4" t="s">
        <v>8</v>
      </c>
      <c r="G30" s="3" t="s">
        <v>325</v>
      </c>
      <c r="H30" s="14" t="s">
        <v>72</v>
      </c>
      <c r="I30" s="20" t="s">
        <v>986</v>
      </c>
      <c r="J30" s="3" t="s">
        <v>69</v>
      </c>
      <c r="K30" s="3">
        <v>2019</v>
      </c>
      <c r="L30" s="5"/>
      <c r="M30" s="64">
        <v>650000</v>
      </c>
      <c r="N30" s="3" t="s">
        <v>214</v>
      </c>
      <c r="O30" s="14" t="s">
        <v>1549</v>
      </c>
      <c r="P30" s="3"/>
    </row>
    <row r="31" spans="1:16" x14ac:dyDescent="0.25">
      <c r="A31" s="14">
        <v>29</v>
      </c>
      <c r="B31" s="4" t="s">
        <v>432</v>
      </c>
      <c r="C31" s="3" t="s">
        <v>1039</v>
      </c>
      <c r="D31" s="3" t="s">
        <v>65</v>
      </c>
      <c r="E31" s="4" t="s">
        <v>280</v>
      </c>
      <c r="F31" s="4" t="s">
        <v>8</v>
      </c>
      <c r="G31" s="3" t="s">
        <v>325</v>
      </c>
      <c r="H31" s="14" t="s">
        <v>73</v>
      </c>
      <c r="I31" s="20" t="s">
        <v>986</v>
      </c>
      <c r="J31" s="3" t="s">
        <v>69</v>
      </c>
      <c r="K31" s="3">
        <v>2019</v>
      </c>
      <c r="L31" s="5"/>
      <c r="M31" s="64">
        <v>650000</v>
      </c>
      <c r="N31" s="3" t="s">
        <v>214</v>
      </c>
      <c r="O31" s="14" t="s">
        <v>1550</v>
      </c>
      <c r="P31" s="3"/>
    </row>
    <row r="32" spans="1:16" x14ac:dyDescent="0.25">
      <c r="A32" s="14">
        <v>30</v>
      </c>
      <c r="B32" s="4" t="s">
        <v>432</v>
      </c>
      <c r="C32" s="3" t="s">
        <v>1039</v>
      </c>
      <c r="D32" s="3" t="s">
        <v>65</v>
      </c>
      <c r="E32" s="4" t="s">
        <v>280</v>
      </c>
      <c r="F32" s="4" t="s">
        <v>8</v>
      </c>
      <c r="G32" s="3" t="s">
        <v>325</v>
      </c>
      <c r="H32" s="14" t="s">
        <v>74</v>
      </c>
      <c r="I32" s="20" t="s">
        <v>987</v>
      </c>
      <c r="J32" s="3" t="s">
        <v>69</v>
      </c>
      <c r="K32" s="3">
        <v>2019</v>
      </c>
      <c r="L32" s="5"/>
      <c r="M32" s="64">
        <v>650000</v>
      </c>
      <c r="N32" s="3" t="s">
        <v>214</v>
      </c>
      <c r="O32" s="14" t="s">
        <v>1551</v>
      </c>
      <c r="P32" s="3"/>
    </row>
    <row r="33" spans="1:16" x14ac:dyDescent="0.25">
      <c r="A33" s="14">
        <v>31</v>
      </c>
      <c r="B33" s="4" t="s">
        <v>432</v>
      </c>
      <c r="C33" s="3" t="s">
        <v>1039</v>
      </c>
      <c r="D33" s="3" t="s">
        <v>65</v>
      </c>
      <c r="E33" s="4" t="s">
        <v>280</v>
      </c>
      <c r="F33" s="4" t="s">
        <v>8</v>
      </c>
      <c r="G33" s="3" t="s">
        <v>325</v>
      </c>
      <c r="H33" s="14" t="s">
        <v>75</v>
      </c>
      <c r="I33" s="20" t="s">
        <v>1024</v>
      </c>
      <c r="J33" s="3" t="s">
        <v>69</v>
      </c>
      <c r="K33" s="3">
        <v>2021</v>
      </c>
      <c r="L33" s="5"/>
      <c r="M33" s="64">
        <v>650000</v>
      </c>
      <c r="N33" s="3" t="s">
        <v>214</v>
      </c>
      <c r="O33" s="14" t="s">
        <v>1565</v>
      </c>
      <c r="P33" s="3"/>
    </row>
    <row r="34" spans="1:16" x14ac:dyDescent="0.25">
      <c r="A34" s="14">
        <v>32</v>
      </c>
      <c r="B34" s="4" t="s">
        <v>432</v>
      </c>
      <c r="C34" s="3" t="s">
        <v>1039</v>
      </c>
      <c r="D34" s="3" t="s">
        <v>65</v>
      </c>
      <c r="E34" s="4" t="s">
        <v>280</v>
      </c>
      <c r="F34" s="4" t="s">
        <v>8</v>
      </c>
      <c r="G34" s="3" t="s">
        <v>325</v>
      </c>
      <c r="H34" s="14" t="s">
        <v>76</v>
      </c>
      <c r="I34" s="20" t="s">
        <v>1024</v>
      </c>
      <c r="J34" s="3" t="s">
        <v>69</v>
      </c>
      <c r="K34" s="3">
        <v>2021</v>
      </c>
      <c r="L34" s="5"/>
      <c r="M34" s="64">
        <v>650000</v>
      </c>
      <c r="N34" s="3" t="s">
        <v>214</v>
      </c>
      <c r="O34" s="14" t="s">
        <v>1566</v>
      </c>
      <c r="P34" s="3"/>
    </row>
    <row r="35" spans="1:16" x14ac:dyDescent="0.25">
      <c r="A35" s="14">
        <v>33</v>
      </c>
      <c r="B35" s="4" t="s">
        <v>432</v>
      </c>
      <c r="C35" s="3" t="s">
        <v>1039</v>
      </c>
      <c r="D35" s="3" t="s">
        <v>65</v>
      </c>
      <c r="E35" s="4" t="s">
        <v>280</v>
      </c>
      <c r="F35" s="4" t="s">
        <v>8</v>
      </c>
      <c r="G35" s="3" t="s">
        <v>325</v>
      </c>
      <c r="H35" s="14" t="s">
        <v>77</v>
      </c>
      <c r="I35" s="20" t="s">
        <v>1024</v>
      </c>
      <c r="J35" s="3" t="s">
        <v>69</v>
      </c>
      <c r="K35" s="3">
        <v>2021</v>
      </c>
      <c r="L35" s="5"/>
      <c r="M35" s="64">
        <v>650000</v>
      </c>
      <c r="N35" s="3" t="s">
        <v>214</v>
      </c>
      <c r="O35" s="14" t="s">
        <v>1567</v>
      </c>
      <c r="P35" s="3"/>
    </row>
    <row r="36" spans="1:16" s="130" customFormat="1" x14ac:dyDescent="0.25">
      <c r="A36" s="14">
        <v>34</v>
      </c>
      <c r="B36" s="125" t="s">
        <v>432</v>
      </c>
      <c r="C36" s="126" t="s">
        <v>1039</v>
      </c>
      <c r="D36" s="126" t="s">
        <v>65</v>
      </c>
      <c r="E36" s="125" t="s">
        <v>280</v>
      </c>
      <c r="F36" s="125" t="s">
        <v>8</v>
      </c>
      <c r="G36" s="126" t="s">
        <v>325</v>
      </c>
      <c r="H36" s="124" t="s">
        <v>78</v>
      </c>
      <c r="I36" s="127" t="s">
        <v>1929</v>
      </c>
      <c r="J36" s="126" t="s">
        <v>69</v>
      </c>
      <c r="K36" s="127" t="s">
        <v>1926</v>
      </c>
      <c r="L36" s="128"/>
      <c r="M36" s="143">
        <v>910000</v>
      </c>
      <c r="N36" s="131" t="s">
        <v>1902</v>
      </c>
      <c r="O36" s="124" t="s">
        <v>1934</v>
      </c>
      <c r="P36" s="126"/>
    </row>
    <row r="37" spans="1:16" s="130" customFormat="1" x14ac:dyDescent="0.25">
      <c r="A37" s="14">
        <v>35</v>
      </c>
      <c r="B37" s="125" t="s">
        <v>432</v>
      </c>
      <c r="C37" s="126" t="s">
        <v>1039</v>
      </c>
      <c r="D37" s="126" t="s">
        <v>65</v>
      </c>
      <c r="E37" s="125" t="s">
        <v>280</v>
      </c>
      <c r="F37" s="125" t="s">
        <v>8</v>
      </c>
      <c r="G37" s="126" t="s">
        <v>325</v>
      </c>
      <c r="H37" s="124" t="s">
        <v>79</v>
      </c>
      <c r="I37" s="127" t="s">
        <v>1929</v>
      </c>
      <c r="J37" s="126" t="s">
        <v>69</v>
      </c>
      <c r="K37" s="127" t="s">
        <v>1926</v>
      </c>
      <c r="L37" s="128"/>
      <c r="M37" s="143">
        <v>910000</v>
      </c>
      <c r="N37" s="131" t="s">
        <v>1902</v>
      </c>
      <c r="O37" s="124" t="s">
        <v>1935</v>
      </c>
      <c r="P37" s="126"/>
    </row>
    <row r="38" spans="1:16" s="130" customFormat="1" x14ac:dyDescent="0.25">
      <c r="A38" s="14">
        <v>36</v>
      </c>
      <c r="B38" s="125" t="s">
        <v>432</v>
      </c>
      <c r="C38" s="126" t="s">
        <v>1039</v>
      </c>
      <c r="D38" s="126" t="s">
        <v>65</v>
      </c>
      <c r="E38" s="125" t="s">
        <v>280</v>
      </c>
      <c r="F38" s="125" t="s">
        <v>8</v>
      </c>
      <c r="G38" s="126" t="s">
        <v>325</v>
      </c>
      <c r="H38" s="124" t="s">
        <v>80</v>
      </c>
      <c r="I38" s="127" t="s">
        <v>1929</v>
      </c>
      <c r="J38" s="126" t="s">
        <v>69</v>
      </c>
      <c r="K38" s="127" t="s">
        <v>1926</v>
      </c>
      <c r="L38" s="128"/>
      <c r="M38" s="143">
        <v>910000</v>
      </c>
      <c r="N38" s="131" t="s">
        <v>1902</v>
      </c>
      <c r="O38" s="124" t="s">
        <v>1936</v>
      </c>
      <c r="P38" s="126"/>
    </row>
    <row r="39" spans="1:16" s="130" customFormat="1" x14ac:dyDescent="0.25">
      <c r="A39" s="14">
        <v>37</v>
      </c>
      <c r="B39" s="125" t="s">
        <v>432</v>
      </c>
      <c r="C39" s="126" t="s">
        <v>1039</v>
      </c>
      <c r="D39" s="126" t="s">
        <v>65</v>
      </c>
      <c r="E39" s="125" t="s">
        <v>280</v>
      </c>
      <c r="F39" s="125" t="s">
        <v>8</v>
      </c>
      <c r="G39" s="126" t="s">
        <v>325</v>
      </c>
      <c r="H39" s="124" t="s">
        <v>81</v>
      </c>
      <c r="I39" s="127" t="s">
        <v>977</v>
      </c>
      <c r="J39" s="126" t="s">
        <v>69</v>
      </c>
      <c r="K39" s="131" t="s">
        <v>1933</v>
      </c>
      <c r="L39" s="128"/>
      <c r="M39" s="143">
        <v>910000</v>
      </c>
      <c r="N39" s="131" t="s">
        <v>1902</v>
      </c>
      <c r="O39" s="124" t="s">
        <v>1937</v>
      </c>
      <c r="P39" s="126"/>
    </row>
    <row r="40" spans="1:16" s="130" customFormat="1" x14ac:dyDescent="0.25">
      <c r="A40" s="14">
        <v>38</v>
      </c>
      <c r="B40" s="125" t="s">
        <v>432</v>
      </c>
      <c r="C40" s="126" t="s">
        <v>1039</v>
      </c>
      <c r="D40" s="126" t="s">
        <v>65</v>
      </c>
      <c r="E40" s="125" t="s">
        <v>280</v>
      </c>
      <c r="F40" s="125" t="s">
        <v>8</v>
      </c>
      <c r="G40" s="126" t="s">
        <v>325</v>
      </c>
      <c r="H40" s="124" t="s">
        <v>82</v>
      </c>
      <c r="I40" s="127" t="s">
        <v>977</v>
      </c>
      <c r="J40" s="126" t="s">
        <v>69</v>
      </c>
      <c r="K40" s="131" t="s">
        <v>1933</v>
      </c>
      <c r="L40" s="128"/>
      <c r="M40" s="143">
        <v>910000</v>
      </c>
      <c r="N40" s="131" t="s">
        <v>1902</v>
      </c>
      <c r="O40" s="124" t="s">
        <v>1938</v>
      </c>
      <c r="P40" s="126"/>
    </row>
    <row r="41" spans="1:16" s="130" customFormat="1" x14ac:dyDescent="0.25">
      <c r="A41" s="14">
        <v>39</v>
      </c>
      <c r="B41" s="125" t="s">
        <v>432</v>
      </c>
      <c r="C41" s="126" t="s">
        <v>1039</v>
      </c>
      <c r="D41" s="126" t="s">
        <v>65</v>
      </c>
      <c r="E41" s="125" t="s">
        <v>280</v>
      </c>
      <c r="F41" s="125" t="s">
        <v>8</v>
      </c>
      <c r="G41" s="126" t="s">
        <v>325</v>
      </c>
      <c r="H41" s="124" t="s">
        <v>83</v>
      </c>
      <c r="I41" s="127" t="s">
        <v>977</v>
      </c>
      <c r="J41" s="126" t="s">
        <v>69</v>
      </c>
      <c r="K41" s="131" t="s">
        <v>1932</v>
      </c>
      <c r="L41" s="128"/>
      <c r="M41" s="143">
        <v>910000</v>
      </c>
      <c r="N41" s="131" t="s">
        <v>1902</v>
      </c>
      <c r="O41" s="124" t="s">
        <v>1939</v>
      </c>
      <c r="P41" s="126"/>
    </row>
    <row r="42" spans="1:16" s="130" customFormat="1" x14ac:dyDescent="0.25">
      <c r="A42" s="14">
        <v>40</v>
      </c>
      <c r="B42" s="125" t="s">
        <v>432</v>
      </c>
      <c r="C42" s="126" t="s">
        <v>1039</v>
      </c>
      <c r="D42" s="126" t="s">
        <v>65</v>
      </c>
      <c r="E42" s="125" t="s">
        <v>280</v>
      </c>
      <c r="F42" s="125" t="s">
        <v>8</v>
      </c>
      <c r="G42" s="126" t="s">
        <v>325</v>
      </c>
      <c r="H42" s="124" t="s">
        <v>84</v>
      </c>
      <c r="I42" s="127" t="s">
        <v>977</v>
      </c>
      <c r="J42" s="126" t="s">
        <v>69</v>
      </c>
      <c r="K42" s="131" t="s">
        <v>1932</v>
      </c>
      <c r="L42" s="128"/>
      <c r="M42" s="143">
        <v>910000</v>
      </c>
      <c r="N42" s="131" t="s">
        <v>1902</v>
      </c>
      <c r="O42" s="124" t="s">
        <v>1940</v>
      </c>
      <c r="P42" s="126"/>
    </row>
    <row r="43" spans="1:16" x14ac:dyDescent="0.25">
      <c r="A43" s="14">
        <v>41</v>
      </c>
      <c r="B43" s="4" t="s">
        <v>432</v>
      </c>
      <c r="C43" s="3" t="s">
        <v>1039</v>
      </c>
      <c r="D43" s="3" t="s">
        <v>65</v>
      </c>
      <c r="E43" s="4" t="s">
        <v>435</v>
      </c>
      <c r="F43" s="4" t="s">
        <v>1005</v>
      </c>
      <c r="G43" s="3" t="s">
        <v>326</v>
      </c>
      <c r="H43" s="14" t="s">
        <v>37</v>
      </c>
      <c r="I43" s="20" t="s">
        <v>211</v>
      </c>
      <c r="J43" s="3" t="s">
        <v>69</v>
      </c>
      <c r="K43" s="3">
        <v>2019</v>
      </c>
      <c r="L43" s="5"/>
      <c r="M43" s="64">
        <v>1200000</v>
      </c>
      <c r="N43" s="3" t="s">
        <v>214</v>
      </c>
      <c r="O43" s="14" t="s">
        <v>1426</v>
      </c>
      <c r="P43" s="3"/>
    </row>
    <row r="44" spans="1:16" x14ac:dyDescent="0.25">
      <c r="A44" s="14">
        <v>42</v>
      </c>
      <c r="B44" s="4" t="s">
        <v>432</v>
      </c>
      <c r="C44" s="3" t="s">
        <v>1039</v>
      </c>
      <c r="D44" s="3" t="s">
        <v>65</v>
      </c>
      <c r="E44" s="4" t="s">
        <v>435</v>
      </c>
      <c r="F44" s="4" t="s">
        <v>1005</v>
      </c>
      <c r="G44" s="3" t="s">
        <v>326</v>
      </c>
      <c r="H44" s="14" t="s">
        <v>38</v>
      </c>
      <c r="I44" s="20" t="s">
        <v>211</v>
      </c>
      <c r="J44" s="3" t="s">
        <v>69</v>
      </c>
      <c r="K44" s="3">
        <v>2019</v>
      </c>
      <c r="L44" s="5"/>
      <c r="M44" s="64">
        <v>1200000</v>
      </c>
      <c r="N44" s="3" t="s">
        <v>214</v>
      </c>
      <c r="O44" s="14" t="s">
        <v>1427</v>
      </c>
      <c r="P44" s="3"/>
    </row>
    <row r="45" spans="1:16" x14ac:dyDescent="0.25">
      <c r="A45" s="14">
        <v>43</v>
      </c>
      <c r="B45" s="4" t="s">
        <v>432</v>
      </c>
      <c r="C45" s="3" t="s">
        <v>1039</v>
      </c>
      <c r="D45" s="3" t="s">
        <v>65</v>
      </c>
      <c r="E45" s="4" t="s">
        <v>435</v>
      </c>
      <c r="F45" s="4" t="s">
        <v>1005</v>
      </c>
      <c r="G45" s="3" t="s">
        <v>326</v>
      </c>
      <c r="H45" s="14" t="s">
        <v>39</v>
      </c>
      <c r="I45" s="20" t="s">
        <v>211</v>
      </c>
      <c r="J45" s="3" t="s">
        <v>69</v>
      </c>
      <c r="K45" s="3">
        <v>2019</v>
      </c>
      <c r="L45" s="5"/>
      <c r="M45" s="64">
        <v>1200000</v>
      </c>
      <c r="N45" s="3" t="s">
        <v>214</v>
      </c>
      <c r="O45" s="14" t="s">
        <v>1428</v>
      </c>
      <c r="P45" s="3"/>
    </row>
    <row r="46" spans="1:16" x14ac:dyDescent="0.25">
      <c r="A46" s="14">
        <v>44</v>
      </c>
      <c r="B46" s="4" t="s">
        <v>432</v>
      </c>
      <c r="C46" s="3" t="s">
        <v>1039</v>
      </c>
      <c r="D46" s="3" t="s">
        <v>65</v>
      </c>
      <c r="E46" s="4" t="s">
        <v>435</v>
      </c>
      <c r="F46" s="4" t="s">
        <v>1005</v>
      </c>
      <c r="G46" s="3" t="s">
        <v>326</v>
      </c>
      <c r="H46" s="14" t="s">
        <v>40</v>
      </c>
      <c r="I46" s="20" t="s">
        <v>211</v>
      </c>
      <c r="J46" s="3" t="s">
        <v>69</v>
      </c>
      <c r="K46" s="3">
        <v>2019</v>
      </c>
      <c r="L46" s="5"/>
      <c r="M46" s="64">
        <v>1200000</v>
      </c>
      <c r="N46" s="3" t="s">
        <v>214</v>
      </c>
      <c r="O46" s="14" t="s">
        <v>1429</v>
      </c>
      <c r="P46" s="3"/>
    </row>
    <row r="47" spans="1:16" x14ac:dyDescent="0.25">
      <c r="A47" s="14">
        <v>45</v>
      </c>
      <c r="B47" s="4" t="s">
        <v>432</v>
      </c>
      <c r="C47" s="3" t="s">
        <v>1039</v>
      </c>
      <c r="D47" s="3" t="s">
        <v>65</v>
      </c>
      <c r="E47" s="4" t="s">
        <v>435</v>
      </c>
      <c r="F47" s="4" t="s">
        <v>1005</v>
      </c>
      <c r="G47" s="3" t="s">
        <v>326</v>
      </c>
      <c r="H47" s="14" t="s">
        <v>41</v>
      </c>
      <c r="I47" s="20" t="s">
        <v>211</v>
      </c>
      <c r="J47" s="3" t="s">
        <v>69</v>
      </c>
      <c r="K47" s="3">
        <v>2019</v>
      </c>
      <c r="L47" s="5"/>
      <c r="M47" s="64">
        <v>1200000</v>
      </c>
      <c r="N47" s="3" t="s">
        <v>214</v>
      </c>
      <c r="O47" s="14" t="s">
        <v>1430</v>
      </c>
      <c r="P47" s="3"/>
    </row>
    <row r="48" spans="1:16" x14ac:dyDescent="0.25">
      <c r="A48" s="14">
        <v>46</v>
      </c>
      <c r="B48" s="4" t="s">
        <v>432</v>
      </c>
      <c r="C48" s="3" t="s">
        <v>1039</v>
      </c>
      <c r="D48" s="3" t="s">
        <v>65</v>
      </c>
      <c r="E48" s="4" t="s">
        <v>435</v>
      </c>
      <c r="F48" s="4" t="s">
        <v>1005</v>
      </c>
      <c r="G48" s="3" t="s">
        <v>326</v>
      </c>
      <c r="H48" s="14" t="s">
        <v>42</v>
      </c>
      <c r="I48" s="20" t="s">
        <v>211</v>
      </c>
      <c r="J48" s="3" t="s">
        <v>69</v>
      </c>
      <c r="K48" s="3">
        <v>2019</v>
      </c>
      <c r="L48" s="5"/>
      <c r="M48" s="64">
        <v>1200000</v>
      </c>
      <c r="N48" s="3" t="s">
        <v>214</v>
      </c>
      <c r="O48" s="14" t="s">
        <v>1431</v>
      </c>
      <c r="P48" s="3"/>
    </row>
    <row r="49" spans="1:16" x14ac:dyDescent="0.25">
      <c r="A49" s="14">
        <v>47</v>
      </c>
      <c r="B49" s="4" t="s">
        <v>432</v>
      </c>
      <c r="C49" s="3" t="s">
        <v>1039</v>
      </c>
      <c r="D49" s="3" t="s">
        <v>65</v>
      </c>
      <c r="E49" s="4" t="s">
        <v>435</v>
      </c>
      <c r="F49" s="4" t="s">
        <v>1005</v>
      </c>
      <c r="G49" s="3" t="s">
        <v>326</v>
      </c>
      <c r="H49" s="14" t="s">
        <v>43</v>
      </c>
      <c r="I49" s="20" t="s">
        <v>437</v>
      </c>
      <c r="J49" s="3" t="s">
        <v>69</v>
      </c>
      <c r="K49" s="3">
        <v>2021</v>
      </c>
      <c r="L49" s="5"/>
      <c r="M49" s="64">
        <v>1200000</v>
      </c>
      <c r="N49" s="3" t="s">
        <v>214</v>
      </c>
      <c r="O49" s="14" t="s">
        <v>1448</v>
      </c>
      <c r="P49" s="3"/>
    </row>
    <row r="50" spans="1:16" x14ac:dyDescent="0.25">
      <c r="A50" s="14">
        <v>48</v>
      </c>
      <c r="B50" s="4" t="s">
        <v>432</v>
      </c>
      <c r="C50" s="3" t="s">
        <v>1039</v>
      </c>
      <c r="D50" s="3" t="s">
        <v>65</v>
      </c>
      <c r="E50" s="4" t="s">
        <v>435</v>
      </c>
      <c r="F50" s="4" t="s">
        <v>1005</v>
      </c>
      <c r="G50" s="3" t="s">
        <v>326</v>
      </c>
      <c r="H50" s="14" t="s">
        <v>44</v>
      </c>
      <c r="I50" s="20" t="s">
        <v>437</v>
      </c>
      <c r="J50" s="3" t="s">
        <v>69</v>
      </c>
      <c r="K50" s="3">
        <v>2021</v>
      </c>
      <c r="L50" s="5"/>
      <c r="M50" s="64">
        <v>1200000</v>
      </c>
      <c r="N50" s="3" t="s">
        <v>214</v>
      </c>
      <c r="O50" s="14" t="s">
        <v>1449</v>
      </c>
      <c r="P50" s="3"/>
    </row>
    <row r="51" spans="1:16" x14ac:dyDescent="0.25">
      <c r="A51" s="14">
        <v>49</v>
      </c>
      <c r="B51" s="4" t="s">
        <v>432</v>
      </c>
      <c r="C51" s="3" t="s">
        <v>1039</v>
      </c>
      <c r="D51" s="3" t="s">
        <v>65</v>
      </c>
      <c r="E51" s="4" t="s">
        <v>435</v>
      </c>
      <c r="F51" s="4" t="s">
        <v>1005</v>
      </c>
      <c r="G51" s="3" t="s">
        <v>326</v>
      </c>
      <c r="H51" s="14" t="s">
        <v>45</v>
      </c>
      <c r="I51" s="20" t="s">
        <v>437</v>
      </c>
      <c r="J51" s="3" t="s">
        <v>69</v>
      </c>
      <c r="K51" s="3">
        <v>2021</v>
      </c>
      <c r="L51" s="5"/>
      <c r="M51" s="64">
        <v>1200000</v>
      </c>
      <c r="N51" s="3" t="s">
        <v>214</v>
      </c>
      <c r="O51" s="14" t="s">
        <v>1450</v>
      </c>
      <c r="P51" s="3"/>
    </row>
    <row r="52" spans="1:16" x14ac:dyDescent="0.25">
      <c r="A52" s="14">
        <v>50</v>
      </c>
      <c r="B52" s="4" t="s">
        <v>432</v>
      </c>
      <c r="C52" s="3" t="s">
        <v>1039</v>
      </c>
      <c r="D52" s="3" t="s">
        <v>65</v>
      </c>
      <c r="E52" s="4" t="s">
        <v>435</v>
      </c>
      <c r="F52" s="4" t="s">
        <v>1005</v>
      </c>
      <c r="G52" s="3" t="s">
        <v>326</v>
      </c>
      <c r="H52" s="14" t="s">
        <v>46</v>
      </c>
      <c r="I52" s="20" t="s">
        <v>437</v>
      </c>
      <c r="J52" s="3" t="s">
        <v>69</v>
      </c>
      <c r="K52" s="3">
        <v>2021</v>
      </c>
      <c r="L52" s="5"/>
      <c r="M52" s="64">
        <v>1200000</v>
      </c>
      <c r="N52" s="3" t="s">
        <v>214</v>
      </c>
      <c r="O52" s="14" t="s">
        <v>1451</v>
      </c>
      <c r="P52" s="3"/>
    </row>
    <row r="53" spans="1:16" x14ac:dyDescent="0.25">
      <c r="A53" s="14">
        <v>51</v>
      </c>
      <c r="B53" s="4" t="s">
        <v>432</v>
      </c>
      <c r="C53" s="3" t="s">
        <v>1039</v>
      </c>
      <c r="D53" s="3" t="s">
        <v>65</v>
      </c>
      <c r="E53" s="4" t="s">
        <v>435</v>
      </c>
      <c r="F53" s="4" t="s">
        <v>1005</v>
      </c>
      <c r="G53" s="3" t="s">
        <v>326</v>
      </c>
      <c r="H53" s="14" t="s">
        <v>47</v>
      </c>
      <c r="I53" s="20" t="s">
        <v>437</v>
      </c>
      <c r="J53" s="3" t="s">
        <v>69</v>
      </c>
      <c r="K53" s="3">
        <v>2021</v>
      </c>
      <c r="L53" s="5"/>
      <c r="M53" s="64">
        <v>1200000</v>
      </c>
      <c r="N53" s="3" t="s">
        <v>214</v>
      </c>
      <c r="O53" s="14" t="s">
        <v>1452</v>
      </c>
      <c r="P53" s="3"/>
    </row>
    <row r="54" spans="1:16" x14ac:dyDescent="0.25">
      <c r="A54" s="14">
        <v>52</v>
      </c>
      <c r="B54" s="4" t="s">
        <v>432</v>
      </c>
      <c r="C54" s="3" t="s">
        <v>1039</v>
      </c>
      <c r="D54" s="3" t="s">
        <v>65</v>
      </c>
      <c r="E54" s="4" t="s">
        <v>435</v>
      </c>
      <c r="F54" s="4" t="s">
        <v>1005</v>
      </c>
      <c r="G54" s="3" t="s">
        <v>326</v>
      </c>
      <c r="H54" s="14" t="s">
        <v>48</v>
      </c>
      <c r="I54" s="20" t="s">
        <v>437</v>
      </c>
      <c r="J54" s="3" t="s">
        <v>69</v>
      </c>
      <c r="K54" s="3">
        <v>2021</v>
      </c>
      <c r="L54" s="5"/>
      <c r="M54" s="64">
        <v>1200000</v>
      </c>
      <c r="N54" s="3" t="s">
        <v>214</v>
      </c>
      <c r="O54" s="14" t="s">
        <v>1453</v>
      </c>
      <c r="P54" s="3"/>
    </row>
    <row r="55" spans="1:16" x14ac:dyDescent="0.25">
      <c r="A55" s="14">
        <v>53</v>
      </c>
      <c r="B55" s="4" t="s">
        <v>432</v>
      </c>
      <c r="C55" s="3" t="s">
        <v>1039</v>
      </c>
      <c r="D55" s="3" t="s">
        <v>65</v>
      </c>
      <c r="E55" s="4" t="s">
        <v>435</v>
      </c>
      <c r="F55" s="4" t="s">
        <v>1005</v>
      </c>
      <c r="G55" s="3" t="s">
        <v>326</v>
      </c>
      <c r="H55" s="14" t="s">
        <v>49</v>
      </c>
      <c r="I55" s="20" t="s">
        <v>437</v>
      </c>
      <c r="J55" s="3" t="s">
        <v>69</v>
      </c>
      <c r="K55" s="3">
        <v>2021</v>
      </c>
      <c r="L55" s="5"/>
      <c r="M55" s="64">
        <v>1200000</v>
      </c>
      <c r="N55" s="3" t="s">
        <v>214</v>
      </c>
      <c r="O55" s="14" t="s">
        <v>1454</v>
      </c>
      <c r="P55" s="3"/>
    </row>
    <row r="56" spans="1:16" x14ac:dyDescent="0.25">
      <c r="A56" s="14">
        <v>54</v>
      </c>
      <c r="B56" s="4" t="s">
        <v>432</v>
      </c>
      <c r="C56" s="3" t="s">
        <v>1039</v>
      </c>
      <c r="D56" s="3" t="s">
        <v>65</v>
      </c>
      <c r="E56" s="4" t="s">
        <v>435</v>
      </c>
      <c r="F56" s="4" t="s">
        <v>1005</v>
      </c>
      <c r="G56" s="3" t="s">
        <v>326</v>
      </c>
      <c r="H56" s="14" t="s">
        <v>50</v>
      </c>
      <c r="I56" s="20" t="s">
        <v>437</v>
      </c>
      <c r="J56" s="3" t="s">
        <v>69</v>
      </c>
      <c r="K56" s="3">
        <v>2021</v>
      </c>
      <c r="L56" s="5"/>
      <c r="M56" s="64">
        <v>1200000</v>
      </c>
      <c r="N56" s="3" t="s">
        <v>214</v>
      </c>
      <c r="O56" s="14" t="s">
        <v>1455</v>
      </c>
      <c r="P56" s="3"/>
    </row>
    <row r="57" spans="1:16" x14ac:dyDescent="0.25">
      <c r="A57" s="14">
        <v>55</v>
      </c>
      <c r="B57" s="4" t="s">
        <v>432</v>
      </c>
      <c r="C57" s="3" t="s">
        <v>1039</v>
      </c>
      <c r="D57" s="3" t="s">
        <v>65</v>
      </c>
      <c r="E57" s="4" t="s">
        <v>435</v>
      </c>
      <c r="F57" s="4" t="s">
        <v>1005</v>
      </c>
      <c r="G57" s="3" t="s">
        <v>326</v>
      </c>
      <c r="H57" s="14" t="s">
        <v>51</v>
      </c>
      <c r="I57" s="20" t="s">
        <v>990</v>
      </c>
      <c r="J57" s="3" t="s">
        <v>69</v>
      </c>
      <c r="K57" s="3">
        <v>2019</v>
      </c>
      <c r="L57" s="5"/>
      <c r="M57" s="64">
        <v>1200000</v>
      </c>
      <c r="N57" s="3" t="s">
        <v>214</v>
      </c>
      <c r="O57" s="14" t="s">
        <v>1557</v>
      </c>
      <c r="P57" s="3"/>
    </row>
    <row r="58" spans="1:16" x14ac:dyDescent="0.25">
      <c r="A58" s="14">
        <v>56</v>
      </c>
      <c r="B58" s="4" t="s">
        <v>432</v>
      </c>
      <c r="C58" s="3" t="s">
        <v>1039</v>
      </c>
      <c r="D58" s="3" t="s">
        <v>65</v>
      </c>
      <c r="E58" s="4" t="s">
        <v>435</v>
      </c>
      <c r="F58" s="4" t="s">
        <v>1005</v>
      </c>
      <c r="G58" s="3" t="s">
        <v>326</v>
      </c>
      <c r="H58" s="14" t="s">
        <v>52</v>
      </c>
      <c r="I58" s="20" t="s">
        <v>990</v>
      </c>
      <c r="J58" s="3" t="s">
        <v>69</v>
      </c>
      <c r="K58" s="3">
        <v>2019</v>
      </c>
      <c r="L58" s="5"/>
      <c r="M58" s="64">
        <v>1200000</v>
      </c>
      <c r="N58" s="3" t="s">
        <v>214</v>
      </c>
      <c r="O58" s="14" t="s">
        <v>1558</v>
      </c>
      <c r="P58" s="3"/>
    </row>
    <row r="59" spans="1:16" x14ac:dyDescent="0.25">
      <c r="A59" s="14">
        <v>57</v>
      </c>
      <c r="B59" s="4" t="s">
        <v>432</v>
      </c>
      <c r="C59" s="3" t="s">
        <v>1039</v>
      </c>
      <c r="D59" s="3" t="s">
        <v>65</v>
      </c>
      <c r="E59" s="4" t="s">
        <v>435</v>
      </c>
      <c r="F59" s="4" t="s">
        <v>1005</v>
      </c>
      <c r="G59" s="3" t="s">
        <v>326</v>
      </c>
      <c r="H59" s="14" t="s">
        <v>53</v>
      </c>
      <c r="I59" s="20" t="s">
        <v>990</v>
      </c>
      <c r="J59" s="3" t="s">
        <v>69</v>
      </c>
      <c r="K59" s="3">
        <v>2019</v>
      </c>
      <c r="L59" s="5"/>
      <c r="M59" s="64">
        <v>1200000</v>
      </c>
      <c r="N59" s="3" t="s">
        <v>214</v>
      </c>
      <c r="O59" s="14" t="s">
        <v>1559</v>
      </c>
      <c r="P59" s="3"/>
    </row>
    <row r="60" spans="1:16" x14ac:dyDescent="0.25">
      <c r="A60" s="14">
        <v>58</v>
      </c>
      <c r="B60" s="4" t="s">
        <v>432</v>
      </c>
      <c r="C60" s="3" t="s">
        <v>1039</v>
      </c>
      <c r="D60" s="3" t="s">
        <v>65</v>
      </c>
      <c r="E60" s="4" t="s">
        <v>435</v>
      </c>
      <c r="F60" s="4" t="s">
        <v>1005</v>
      </c>
      <c r="G60" s="3" t="s">
        <v>326</v>
      </c>
      <c r="H60" s="14" t="s">
        <v>54</v>
      </c>
      <c r="I60" s="20" t="s">
        <v>990</v>
      </c>
      <c r="J60" s="3" t="s">
        <v>69</v>
      </c>
      <c r="K60" s="3">
        <v>2019</v>
      </c>
      <c r="L60" s="5"/>
      <c r="M60" s="64">
        <v>1200000</v>
      </c>
      <c r="N60" s="3" t="s">
        <v>214</v>
      </c>
      <c r="O60" s="14" t="s">
        <v>1560</v>
      </c>
      <c r="P60" s="3"/>
    </row>
    <row r="61" spans="1:16" x14ac:dyDescent="0.25">
      <c r="A61" s="14">
        <v>59</v>
      </c>
      <c r="B61" s="4" t="s">
        <v>432</v>
      </c>
      <c r="C61" s="3" t="s">
        <v>1039</v>
      </c>
      <c r="D61" s="3" t="s">
        <v>65</v>
      </c>
      <c r="E61" s="4" t="s">
        <v>753</v>
      </c>
      <c r="F61" s="4" t="s">
        <v>834</v>
      </c>
      <c r="G61" s="3" t="s">
        <v>327</v>
      </c>
      <c r="H61" s="14" t="s">
        <v>37</v>
      </c>
      <c r="I61" s="20" t="s">
        <v>981</v>
      </c>
      <c r="J61" s="3" t="s">
        <v>69</v>
      </c>
      <c r="K61" s="3">
        <v>2021</v>
      </c>
      <c r="L61" s="5"/>
      <c r="M61" s="64">
        <v>1400000</v>
      </c>
      <c r="N61" s="3" t="s">
        <v>214</v>
      </c>
      <c r="O61" s="14" t="s">
        <v>1525</v>
      </c>
      <c r="P61" s="3"/>
    </row>
    <row r="62" spans="1:16" x14ac:dyDescent="0.25">
      <c r="A62" s="14">
        <v>60</v>
      </c>
      <c r="B62" s="4" t="s">
        <v>432</v>
      </c>
      <c r="C62" s="3" t="s">
        <v>1039</v>
      </c>
      <c r="D62" s="3" t="s">
        <v>65</v>
      </c>
      <c r="E62" s="4" t="s">
        <v>753</v>
      </c>
      <c r="F62" s="4" t="s">
        <v>834</v>
      </c>
      <c r="G62" s="3" t="s">
        <v>327</v>
      </c>
      <c r="H62" s="14" t="s">
        <v>38</v>
      </c>
      <c r="I62" s="20" t="s">
        <v>988</v>
      </c>
      <c r="J62" s="3" t="s">
        <v>69</v>
      </c>
      <c r="K62" s="3">
        <v>2021</v>
      </c>
      <c r="L62" s="5"/>
      <c r="M62" s="64">
        <v>1400000</v>
      </c>
      <c r="N62" s="3" t="s">
        <v>214</v>
      </c>
      <c r="O62" s="14" t="s">
        <v>1553</v>
      </c>
      <c r="P62" s="3"/>
    </row>
    <row r="63" spans="1:16" x14ac:dyDescent="0.25">
      <c r="A63" s="14">
        <v>61</v>
      </c>
      <c r="B63" s="4" t="s">
        <v>432</v>
      </c>
      <c r="C63" s="3" t="s">
        <v>1039</v>
      </c>
      <c r="D63" s="3" t="s">
        <v>65</v>
      </c>
      <c r="E63" s="4" t="s">
        <v>753</v>
      </c>
      <c r="F63" s="4" t="s">
        <v>834</v>
      </c>
      <c r="G63" s="3" t="s">
        <v>327</v>
      </c>
      <c r="H63" s="14" t="s">
        <v>39</v>
      </c>
      <c r="I63" s="20" t="s">
        <v>989</v>
      </c>
      <c r="J63" s="3" t="s">
        <v>69</v>
      </c>
      <c r="K63" s="3">
        <v>2021</v>
      </c>
      <c r="L63" s="5"/>
      <c r="M63" s="64">
        <v>1400000</v>
      </c>
      <c r="N63" s="3" t="s">
        <v>214</v>
      </c>
      <c r="O63" s="14" t="s">
        <v>1555</v>
      </c>
      <c r="P63" s="3"/>
    </row>
    <row r="64" spans="1:16" x14ac:dyDescent="0.25">
      <c r="A64" s="14">
        <v>62</v>
      </c>
      <c r="B64" s="4" t="s">
        <v>432</v>
      </c>
      <c r="C64" s="3" t="s">
        <v>1039</v>
      </c>
      <c r="D64" s="3" t="s">
        <v>65</v>
      </c>
      <c r="E64" s="4" t="s">
        <v>753</v>
      </c>
      <c r="F64" s="4" t="s">
        <v>834</v>
      </c>
      <c r="G64" s="3" t="s">
        <v>327</v>
      </c>
      <c r="H64" s="14" t="s">
        <v>40</v>
      </c>
      <c r="I64" s="20" t="s">
        <v>990</v>
      </c>
      <c r="J64" s="3" t="s">
        <v>69</v>
      </c>
      <c r="K64" s="3">
        <v>2021</v>
      </c>
      <c r="L64" s="5"/>
      <c r="M64" s="64">
        <v>1400000</v>
      </c>
      <c r="N64" s="3" t="s">
        <v>214</v>
      </c>
      <c r="O64" s="14" t="s">
        <v>1561</v>
      </c>
      <c r="P64" s="3"/>
    </row>
    <row r="65" spans="1:16" x14ac:dyDescent="0.25">
      <c r="A65" s="14">
        <v>63</v>
      </c>
      <c r="B65" s="4" t="s">
        <v>432</v>
      </c>
      <c r="C65" s="3" t="s">
        <v>1039</v>
      </c>
      <c r="D65" s="3" t="s">
        <v>65</v>
      </c>
      <c r="E65" s="4" t="s">
        <v>753</v>
      </c>
      <c r="F65" s="4" t="s">
        <v>834</v>
      </c>
      <c r="G65" s="3" t="s">
        <v>327</v>
      </c>
      <c r="H65" s="14" t="s">
        <v>41</v>
      </c>
      <c r="I65" s="20" t="s">
        <v>1010</v>
      </c>
      <c r="J65" s="3" t="s">
        <v>69</v>
      </c>
      <c r="K65" s="3">
        <v>2022</v>
      </c>
      <c r="L65" s="5"/>
      <c r="M65" s="64">
        <v>1400000</v>
      </c>
      <c r="N65" s="3" t="s">
        <v>214</v>
      </c>
      <c r="O65" s="14" t="s">
        <v>1562</v>
      </c>
      <c r="P65" s="3"/>
    </row>
    <row r="66" spans="1:16" x14ac:dyDescent="0.25">
      <c r="A66" s="14">
        <v>64</v>
      </c>
      <c r="B66" s="4" t="s">
        <v>432</v>
      </c>
      <c r="C66" s="3" t="s">
        <v>1039</v>
      </c>
      <c r="D66" s="3" t="s">
        <v>65</v>
      </c>
      <c r="E66" s="4" t="s">
        <v>753</v>
      </c>
      <c r="F66" s="4" t="s">
        <v>834</v>
      </c>
      <c r="G66" s="3" t="s">
        <v>327</v>
      </c>
      <c r="H66" s="14" t="s">
        <v>42</v>
      </c>
      <c r="I66" s="20" t="s">
        <v>1010</v>
      </c>
      <c r="J66" s="3" t="s">
        <v>69</v>
      </c>
      <c r="K66" s="3">
        <v>2022</v>
      </c>
      <c r="L66" s="5"/>
      <c r="M66" s="64">
        <v>1400000</v>
      </c>
      <c r="N66" s="3" t="s">
        <v>214</v>
      </c>
      <c r="O66" s="14" t="s">
        <v>1563</v>
      </c>
      <c r="P66" s="3"/>
    </row>
    <row r="67" spans="1:16" x14ac:dyDescent="0.25">
      <c r="A67" s="14">
        <v>65</v>
      </c>
      <c r="B67" s="4" t="s">
        <v>432</v>
      </c>
      <c r="C67" s="3" t="s">
        <v>1039</v>
      </c>
      <c r="D67" s="3" t="s">
        <v>65</v>
      </c>
      <c r="E67" s="4" t="s">
        <v>753</v>
      </c>
      <c r="F67" s="4" t="s">
        <v>834</v>
      </c>
      <c r="G67" s="3" t="s">
        <v>327</v>
      </c>
      <c r="H67" s="14" t="s">
        <v>43</v>
      </c>
      <c r="I67" s="20" t="s">
        <v>1010</v>
      </c>
      <c r="J67" s="3" t="s">
        <v>69</v>
      </c>
      <c r="K67" s="3">
        <v>2022</v>
      </c>
      <c r="L67" s="5"/>
      <c r="M67" s="64">
        <v>1400000</v>
      </c>
      <c r="N67" s="3" t="s">
        <v>214</v>
      </c>
      <c r="O67" s="14" t="s">
        <v>1564</v>
      </c>
      <c r="P67" s="3"/>
    </row>
    <row r="68" spans="1:16" x14ac:dyDescent="0.25">
      <c r="A68" s="14">
        <v>66</v>
      </c>
      <c r="B68" s="4" t="s">
        <v>432</v>
      </c>
      <c r="C68" s="3" t="s">
        <v>1039</v>
      </c>
      <c r="D68" s="3" t="s">
        <v>65</v>
      </c>
      <c r="E68" s="4" t="s">
        <v>436</v>
      </c>
      <c r="F68" s="4" t="s">
        <v>28</v>
      </c>
      <c r="G68" s="3" t="s">
        <v>328</v>
      </c>
      <c r="H68" s="14" t="s">
        <v>37</v>
      </c>
      <c r="I68" s="20" t="s">
        <v>905</v>
      </c>
      <c r="J68" s="3" t="s">
        <v>69</v>
      </c>
      <c r="K68" s="3">
        <v>2021</v>
      </c>
      <c r="L68" s="5"/>
      <c r="M68" s="64">
        <v>520000</v>
      </c>
      <c r="N68" s="3" t="s">
        <v>214</v>
      </c>
      <c r="O68" s="14" t="s">
        <v>1441</v>
      </c>
      <c r="P68" s="3"/>
    </row>
    <row r="69" spans="1:16" x14ac:dyDescent="0.25">
      <c r="A69" s="14">
        <v>67</v>
      </c>
      <c r="B69" s="4" t="s">
        <v>432</v>
      </c>
      <c r="C69" s="3" t="s">
        <v>1039</v>
      </c>
      <c r="D69" s="3" t="s">
        <v>65</v>
      </c>
      <c r="E69" s="4" t="s">
        <v>436</v>
      </c>
      <c r="F69" s="4" t="s">
        <v>28</v>
      </c>
      <c r="G69" s="3" t="s">
        <v>328</v>
      </c>
      <c r="H69" s="14" t="s">
        <v>38</v>
      </c>
      <c r="I69" s="20" t="s">
        <v>905</v>
      </c>
      <c r="J69" s="3" t="s">
        <v>69</v>
      </c>
      <c r="K69" s="3">
        <v>2021</v>
      </c>
      <c r="L69" s="5"/>
      <c r="M69" s="64">
        <v>520000</v>
      </c>
      <c r="N69" s="3" t="s">
        <v>214</v>
      </c>
      <c r="O69" s="14" t="s">
        <v>1442</v>
      </c>
      <c r="P69" s="3"/>
    </row>
    <row r="70" spans="1:16" x14ac:dyDescent="0.25">
      <c r="A70" s="14">
        <v>68</v>
      </c>
      <c r="B70" s="4" t="s">
        <v>432</v>
      </c>
      <c r="C70" s="3" t="s">
        <v>1039</v>
      </c>
      <c r="D70" s="3" t="s">
        <v>65</v>
      </c>
      <c r="E70" s="4" t="s">
        <v>436</v>
      </c>
      <c r="F70" s="4" t="s">
        <v>28</v>
      </c>
      <c r="G70" s="3" t="s">
        <v>328</v>
      </c>
      <c r="H70" s="14" t="s">
        <v>39</v>
      </c>
      <c r="I70" s="20" t="s">
        <v>905</v>
      </c>
      <c r="J70" s="3" t="s">
        <v>69</v>
      </c>
      <c r="K70" s="3">
        <v>2021</v>
      </c>
      <c r="L70" s="5"/>
      <c r="M70" s="64">
        <v>520000</v>
      </c>
      <c r="N70" s="3" t="s">
        <v>214</v>
      </c>
      <c r="O70" s="14" t="s">
        <v>1443</v>
      </c>
      <c r="P70" s="3"/>
    </row>
    <row r="71" spans="1:16" x14ac:dyDescent="0.25">
      <c r="A71" s="14">
        <v>69</v>
      </c>
      <c r="B71" s="4" t="s">
        <v>432</v>
      </c>
      <c r="C71" s="3" t="s">
        <v>1039</v>
      </c>
      <c r="D71" s="3" t="s">
        <v>65</v>
      </c>
      <c r="E71" s="4" t="s">
        <v>436</v>
      </c>
      <c r="F71" s="4" t="s">
        <v>28</v>
      </c>
      <c r="G71" s="3" t="s">
        <v>328</v>
      </c>
      <c r="H71" s="14" t="s">
        <v>40</v>
      </c>
      <c r="I71" s="20" t="s">
        <v>905</v>
      </c>
      <c r="J71" s="3" t="s">
        <v>69</v>
      </c>
      <c r="K71" s="3">
        <v>2021</v>
      </c>
      <c r="L71" s="5"/>
      <c r="M71" s="64">
        <v>520000</v>
      </c>
      <c r="N71" s="3" t="s">
        <v>214</v>
      </c>
      <c r="O71" s="14" t="s">
        <v>1444</v>
      </c>
      <c r="P71" s="3"/>
    </row>
    <row r="72" spans="1:16" x14ac:dyDescent="0.25">
      <c r="A72" s="14">
        <v>70</v>
      </c>
      <c r="B72" s="4" t="s">
        <v>432</v>
      </c>
      <c r="C72" s="3" t="s">
        <v>1039</v>
      </c>
      <c r="D72" s="3" t="s">
        <v>65</v>
      </c>
      <c r="E72" s="4" t="s">
        <v>436</v>
      </c>
      <c r="F72" s="4" t="s">
        <v>28</v>
      </c>
      <c r="G72" s="3" t="s">
        <v>328</v>
      </c>
      <c r="H72" s="14" t="s">
        <v>41</v>
      </c>
      <c r="I72" s="20" t="s">
        <v>905</v>
      </c>
      <c r="J72" s="3" t="s">
        <v>69</v>
      </c>
      <c r="K72" s="3">
        <v>2021</v>
      </c>
      <c r="L72" s="5"/>
      <c r="M72" s="64">
        <v>520000</v>
      </c>
      <c r="N72" s="3" t="s">
        <v>214</v>
      </c>
      <c r="O72" s="14" t="s">
        <v>1445</v>
      </c>
      <c r="P72" s="3"/>
    </row>
    <row r="73" spans="1:16" x14ac:dyDescent="0.25">
      <c r="A73" s="14">
        <v>71</v>
      </c>
      <c r="B73" s="4" t="s">
        <v>432</v>
      </c>
      <c r="C73" s="3" t="s">
        <v>1039</v>
      </c>
      <c r="D73" s="3" t="s">
        <v>65</v>
      </c>
      <c r="E73" s="4" t="s">
        <v>436</v>
      </c>
      <c r="F73" s="4" t="s">
        <v>28</v>
      </c>
      <c r="G73" s="3" t="s">
        <v>328</v>
      </c>
      <c r="H73" s="14" t="s">
        <v>42</v>
      </c>
      <c r="I73" s="20" t="s">
        <v>905</v>
      </c>
      <c r="J73" s="3" t="s">
        <v>69</v>
      </c>
      <c r="K73" s="3">
        <v>2021</v>
      </c>
      <c r="L73" s="5"/>
      <c r="M73" s="64">
        <v>520000</v>
      </c>
      <c r="N73" s="3" t="s">
        <v>214</v>
      </c>
      <c r="O73" s="14" t="s">
        <v>1446</v>
      </c>
      <c r="P73" s="3"/>
    </row>
    <row r="74" spans="1:16" x14ac:dyDescent="0.25">
      <c r="A74" s="14">
        <v>72</v>
      </c>
      <c r="B74" s="4" t="s">
        <v>432</v>
      </c>
      <c r="C74" s="3" t="s">
        <v>1039</v>
      </c>
      <c r="D74" s="3" t="s">
        <v>65</v>
      </c>
      <c r="E74" s="4" t="s">
        <v>436</v>
      </c>
      <c r="F74" s="4" t="s">
        <v>28</v>
      </c>
      <c r="G74" s="3" t="s">
        <v>328</v>
      </c>
      <c r="H74" s="14" t="s">
        <v>51</v>
      </c>
      <c r="I74" s="20" t="s">
        <v>904</v>
      </c>
      <c r="J74" s="3" t="s">
        <v>69</v>
      </c>
      <c r="K74" s="3">
        <v>2021</v>
      </c>
      <c r="L74" s="5"/>
      <c r="M74" s="64">
        <v>520000</v>
      </c>
      <c r="N74" s="3" t="s">
        <v>214</v>
      </c>
      <c r="O74" s="14" t="s">
        <v>1456</v>
      </c>
      <c r="P74" s="3"/>
    </row>
    <row r="75" spans="1:16" x14ac:dyDescent="0.25">
      <c r="A75" s="14">
        <v>73</v>
      </c>
      <c r="B75" s="4" t="s">
        <v>432</v>
      </c>
      <c r="C75" s="3" t="s">
        <v>1039</v>
      </c>
      <c r="D75" s="3" t="s">
        <v>65</v>
      </c>
      <c r="E75" s="4" t="s">
        <v>436</v>
      </c>
      <c r="F75" s="4" t="s">
        <v>28</v>
      </c>
      <c r="G75" s="3" t="s">
        <v>328</v>
      </c>
      <c r="H75" s="14" t="s">
        <v>52</v>
      </c>
      <c r="I75" s="20" t="s">
        <v>904</v>
      </c>
      <c r="J75" s="3" t="s">
        <v>69</v>
      </c>
      <c r="K75" s="3">
        <v>2019</v>
      </c>
      <c r="L75" s="5"/>
      <c r="M75" s="64">
        <v>520000</v>
      </c>
      <c r="N75" s="3" t="s">
        <v>214</v>
      </c>
      <c r="O75" s="14" t="s">
        <v>1457</v>
      </c>
      <c r="P75" s="3"/>
    </row>
    <row r="76" spans="1:16" x14ac:dyDescent="0.25">
      <c r="A76" s="14">
        <v>74</v>
      </c>
      <c r="B76" s="4" t="s">
        <v>432</v>
      </c>
      <c r="C76" s="3" t="s">
        <v>1039</v>
      </c>
      <c r="D76" s="3" t="s">
        <v>65</v>
      </c>
      <c r="E76" s="4" t="s">
        <v>436</v>
      </c>
      <c r="F76" s="4" t="s">
        <v>28</v>
      </c>
      <c r="G76" s="3" t="s">
        <v>328</v>
      </c>
      <c r="H76" s="14" t="s">
        <v>53</v>
      </c>
      <c r="I76" s="20" t="s">
        <v>904</v>
      </c>
      <c r="J76" s="3" t="s">
        <v>69</v>
      </c>
      <c r="K76" s="3">
        <v>2019</v>
      </c>
      <c r="L76" s="5"/>
      <c r="M76" s="64">
        <v>520000</v>
      </c>
      <c r="N76" s="3" t="s">
        <v>214</v>
      </c>
      <c r="O76" s="14" t="s">
        <v>1458</v>
      </c>
      <c r="P76" s="3"/>
    </row>
    <row r="77" spans="1:16" x14ac:dyDescent="0.25">
      <c r="A77" s="14">
        <v>75</v>
      </c>
      <c r="B77" s="4" t="s">
        <v>432</v>
      </c>
      <c r="C77" s="3" t="s">
        <v>1039</v>
      </c>
      <c r="D77" s="3" t="s">
        <v>65</v>
      </c>
      <c r="E77" s="4" t="s">
        <v>436</v>
      </c>
      <c r="F77" s="4" t="s">
        <v>28</v>
      </c>
      <c r="G77" s="3" t="s">
        <v>328</v>
      </c>
      <c r="H77" s="14" t="s">
        <v>54</v>
      </c>
      <c r="I77" s="20" t="s">
        <v>904</v>
      </c>
      <c r="J77" s="3" t="s">
        <v>69</v>
      </c>
      <c r="K77" s="3">
        <v>2019</v>
      </c>
      <c r="L77" s="5"/>
      <c r="M77" s="64">
        <v>520000</v>
      </c>
      <c r="N77" s="3" t="s">
        <v>214</v>
      </c>
      <c r="O77" s="14" t="s">
        <v>1459</v>
      </c>
      <c r="P77" s="3"/>
    </row>
    <row r="78" spans="1:16" x14ac:dyDescent="0.25">
      <c r="A78" s="14">
        <v>76</v>
      </c>
      <c r="B78" s="4" t="s">
        <v>432</v>
      </c>
      <c r="C78" s="3" t="s">
        <v>1039</v>
      </c>
      <c r="D78" s="3" t="s">
        <v>65</v>
      </c>
      <c r="E78" s="4" t="s">
        <v>436</v>
      </c>
      <c r="F78" s="4" t="s">
        <v>28</v>
      </c>
      <c r="G78" s="3" t="s">
        <v>328</v>
      </c>
      <c r="H78" s="14" t="s">
        <v>55</v>
      </c>
      <c r="I78" s="20" t="s">
        <v>904</v>
      </c>
      <c r="J78" s="3" t="s">
        <v>69</v>
      </c>
      <c r="K78" s="3">
        <v>2019</v>
      </c>
      <c r="L78" s="5"/>
      <c r="M78" s="64">
        <v>520000</v>
      </c>
      <c r="N78" s="3" t="s">
        <v>214</v>
      </c>
      <c r="O78" s="14" t="s">
        <v>1460</v>
      </c>
      <c r="P78" s="3"/>
    </row>
    <row r="79" spans="1:16" x14ac:dyDescent="0.25">
      <c r="A79" s="14">
        <v>77</v>
      </c>
      <c r="B79" s="4" t="s">
        <v>432</v>
      </c>
      <c r="C79" s="3" t="s">
        <v>1039</v>
      </c>
      <c r="D79" s="3" t="s">
        <v>65</v>
      </c>
      <c r="E79" s="4" t="s">
        <v>436</v>
      </c>
      <c r="F79" s="4" t="s">
        <v>28</v>
      </c>
      <c r="G79" s="3" t="s">
        <v>328</v>
      </c>
      <c r="H79" s="14" t="s">
        <v>56</v>
      </c>
      <c r="I79" s="20" t="s">
        <v>904</v>
      </c>
      <c r="J79" s="3" t="s">
        <v>69</v>
      </c>
      <c r="K79" s="3">
        <v>2019</v>
      </c>
      <c r="L79" s="5"/>
      <c r="M79" s="64">
        <v>520000</v>
      </c>
      <c r="N79" s="3" t="s">
        <v>214</v>
      </c>
      <c r="O79" s="14" t="s">
        <v>1461</v>
      </c>
      <c r="P79" s="3"/>
    </row>
    <row r="80" spans="1:16" x14ac:dyDescent="0.25">
      <c r="A80" s="14">
        <v>78</v>
      </c>
      <c r="B80" s="4" t="s">
        <v>432</v>
      </c>
      <c r="C80" s="3" t="s">
        <v>1039</v>
      </c>
      <c r="D80" s="3" t="s">
        <v>65</v>
      </c>
      <c r="E80" s="4" t="s">
        <v>436</v>
      </c>
      <c r="F80" s="4" t="s">
        <v>28</v>
      </c>
      <c r="G80" s="3" t="s">
        <v>328</v>
      </c>
      <c r="H80" s="14" t="s">
        <v>57</v>
      </c>
      <c r="I80" s="20" t="s">
        <v>904</v>
      </c>
      <c r="J80" s="3" t="s">
        <v>69</v>
      </c>
      <c r="K80" s="3">
        <v>2019</v>
      </c>
      <c r="L80" s="5"/>
      <c r="M80" s="64">
        <v>520000</v>
      </c>
      <c r="N80" s="3" t="s">
        <v>214</v>
      </c>
      <c r="O80" s="14" t="s">
        <v>1462</v>
      </c>
      <c r="P80" s="3"/>
    </row>
    <row r="81" spans="1:16" x14ac:dyDescent="0.25">
      <c r="A81" s="14">
        <v>79</v>
      </c>
      <c r="B81" s="4" t="s">
        <v>432</v>
      </c>
      <c r="C81" s="3" t="s">
        <v>1039</v>
      </c>
      <c r="D81" s="3" t="s">
        <v>65</v>
      </c>
      <c r="E81" s="4" t="s">
        <v>436</v>
      </c>
      <c r="F81" s="4" t="s">
        <v>28</v>
      </c>
      <c r="G81" s="3" t="s">
        <v>328</v>
      </c>
      <c r="H81" s="14" t="s">
        <v>58</v>
      </c>
      <c r="I81" s="20" t="s">
        <v>904</v>
      </c>
      <c r="J81" s="3" t="s">
        <v>69</v>
      </c>
      <c r="K81" s="3">
        <v>2019</v>
      </c>
      <c r="L81" s="5"/>
      <c r="M81" s="64">
        <v>520000</v>
      </c>
      <c r="N81" s="3" t="s">
        <v>214</v>
      </c>
      <c r="O81" s="14" t="s">
        <v>1463</v>
      </c>
      <c r="P81" s="3"/>
    </row>
    <row r="82" spans="1:16" s="130" customFormat="1" x14ac:dyDescent="0.25">
      <c r="A82" s="14">
        <v>80</v>
      </c>
      <c r="B82" s="125" t="s">
        <v>432</v>
      </c>
      <c r="C82" s="126" t="s">
        <v>1039</v>
      </c>
      <c r="D82" s="126" t="s">
        <v>65</v>
      </c>
      <c r="E82" s="125" t="s">
        <v>436</v>
      </c>
      <c r="F82" s="132" t="s">
        <v>1942</v>
      </c>
      <c r="G82" s="126" t="s">
        <v>328</v>
      </c>
      <c r="H82" s="124" t="s">
        <v>59</v>
      </c>
      <c r="I82" s="127" t="s">
        <v>1941</v>
      </c>
      <c r="J82" s="126" t="s">
        <v>69</v>
      </c>
      <c r="K82" s="126" t="s">
        <v>1943</v>
      </c>
      <c r="L82" s="128"/>
      <c r="M82" s="129">
        <v>564000</v>
      </c>
      <c r="N82" s="131" t="s">
        <v>1902</v>
      </c>
      <c r="O82" s="124" t="s">
        <v>1944</v>
      </c>
      <c r="P82" s="126"/>
    </row>
    <row r="83" spans="1:16" s="130" customFormat="1" x14ac:dyDescent="0.25">
      <c r="A83" s="14">
        <v>81</v>
      </c>
      <c r="B83" s="125" t="s">
        <v>432</v>
      </c>
      <c r="C83" s="126" t="s">
        <v>1039</v>
      </c>
      <c r="D83" s="126" t="s">
        <v>65</v>
      </c>
      <c r="E83" s="125" t="s">
        <v>436</v>
      </c>
      <c r="F83" s="132" t="s">
        <v>1942</v>
      </c>
      <c r="G83" s="126" t="s">
        <v>328</v>
      </c>
      <c r="H83" s="124" t="s">
        <v>60</v>
      </c>
      <c r="I83" s="127" t="s">
        <v>1941</v>
      </c>
      <c r="J83" s="126" t="s">
        <v>69</v>
      </c>
      <c r="K83" s="126" t="s">
        <v>1943</v>
      </c>
      <c r="L83" s="128"/>
      <c r="M83" s="129">
        <v>564000</v>
      </c>
      <c r="N83" s="131" t="s">
        <v>1903</v>
      </c>
      <c r="O83" s="124" t="s">
        <v>1945</v>
      </c>
      <c r="P83" s="126"/>
    </row>
    <row r="84" spans="1:16" s="130" customFormat="1" x14ac:dyDescent="0.25">
      <c r="A84" s="14">
        <v>82</v>
      </c>
      <c r="B84" s="125" t="s">
        <v>432</v>
      </c>
      <c r="C84" s="126" t="s">
        <v>1039</v>
      </c>
      <c r="D84" s="126" t="s">
        <v>65</v>
      </c>
      <c r="E84" s="125" t="s">
        <v>436</v>
      </c>
      <c r="F84" s="132" t="s">
        <v>1942</v>
      </c>
      <c r="G84" s="126" t="s">
        <v>328</v>
      </c>
      <c r="H84" s="124" t="s">
        <v>61</v>
      </c>
      <c r="I84" s="127" t="s">
        <v>1941</v>
      </c>
      <c r="J84" s="126" t="s">
        <v>69</v>
      </c>
      <c r="K84" s="126" t="s">
        <v>1943</v>
      </c>
      <c r="L84" s="128"/>
      <c r="M84" s="129">
        <v>564000</v>
      </c>
      <c r="N84" s="131" t="s">
        <v>1904</v>
      </c>
      <c r="O84" s="124" t="s">
        <v>1946</v>
      </c>
      <c r="P84" s="126"/>
    </row>
    <row r="85" spans="1:16" s="130" customFormat="1" x14ac:dyDescent="0.25">
      <c r="A85" s="14">
        <v>83</v>
      </c>
      <c r="B85" s="125" t="s">
        <v>432</v>
      </c>
      <c r="C85" s="126" t="s">
        <v>1039</v>
      </c>
      <c r="D85" s="126" t="s">
        <v>65</v>
      </c>
      <c r="E85" s="125" t="s">
        <v>436</v>
      </c>
      <c r="F85" s="132" t="s">
        <v>1942</v>
      </c>
      <c r="G85" s="126" t="s">
        <v>328</v>
      </c>
      <c r="H85" s="124" t="s">
        <v>70</v>
      </c>
      <c r="I85" s="127" t="s">
        <v>1941</v>
      </c>
      <c r="J85" s="126" t="s">
        <v>69</v>
      </c>
      <c r="K85" s="126" t="s">
        <v>1943</v>
      </c>
      <c r="L85" s="128"/>
      <c r="M85" s="129">
        <v>564000</v>
      </c>
      <c r="N85" s="131" t="s">
        <v>1905</v>
      </c>
      <c r="O85" s="124" t="s">
        <v>1947</v>
      </c>
      <c r="P85" s="126"/>
    </row>
    <row r="86" spans="1:16" x14ac:dyDescent="0.25">
      <c r="A86" s="14">
        <v>84</v>
      </c>
      <c r="B86" s="4" t="s">
        <v>432</v>
      </c>
      <c r="C86" s="3" t="s">
        <v>1039</v>
      </c>
      <c r="D86" s="3" t="s">
        <v>65</v>
      </c>
      <c r="E86" s="4" t="s">
        <v>281</v>
      </c>
      <c r="F86" s="4" t="s">
        <v>17</v>
      </c>
      <c r="G86" s="3" t="s">
        <v>329</v>
      </c>
      <c r="H86" s="14" t="s">
        <v>37</v>
      </c>
      <c r="I86" s="20" t="s">
        <v>447</v>
      </c>
      <c r="J86" s="3" t="s">
        <v>69</v>
      </c>
      <c r="K86" s="3">
        <v>2019</v>
      </c>
      <c r="L86" s="5"/>
      <c r="M86" s="64">
        <v>1400000</v>
      </c>
      <c r="N86" s="3" t="s">
        <v>214</v>
      </c>
      <c r="O86" s="14" t="s">
        <v>1497</v>
      </c>
      <c r="P86" s="3"/>
    </row>
    <row r="87" spans="1:16" x14ac:dyDescent="0.25">
      <c r="A87" s="14">
        <v>85</v>
      </c>
      <c r="B87" s="4" t="s">
        <v>432</v>
      </c>
      <c r="C87" s="3" t="s">
        <v>1039</v>
      </c>
      <c r="D87" s="3" t="s">
        <v>65</v>
      </c>
      <c r="E87" s="4" t="s">
        <v>281</v>
      </c>
      <c r="F87" s="4" t="s">
        <v>17</v>
      </c>
      <c r="G87" s="3" t="s">
        <v>329</v>
      </c>
      <c r="H87" s="14" t="s">
        <v>38</v>
      </c>
      <c r="I87" s="20" t="s">
        <v>447</v>
      </c>
      <c r="J87" s="3" t="s">
        <v>69</v>
      </c>
      <c r="K87" s="3">
        <v>2019</v>
      </c>
      <c r="L87" s="5"/>
      <c r="M87" s="64">
        <v>1400000</v>
      </c>
      <c r="N87" s="3" t="s">
        <v>214</v>
      </c>
      <c r="O87" s="14" t="s">
        <v>1498</v>
      </c>
      <c r="P87" s="3"/>
    </row>
    <row r="88" spans="1:16" x14ac:dyDescent="0.25">
      <c r="A88" s="14">
        <v>86</v>
      </c>
      <c r="B88" s="4" t="s">
        <v>432</v>
      </c>
      <c r="C88" s="3" t="s">
        <v>1039</v>
      </c>
      <c r="D88" s="3" t="s">
        <v>65</v>
      </c>
      <c r="E88" s="4" t="s">
        <v>281</v>
      </c>
      <c r="F88" s="4" t="s">
        <v>17</v>
      </c>
      <c r="G88" s="3" t="s">
        <v>329</v>
      </c>
      <c r="H88" s="14" t="s">
        <v>39</v>
      </c>
      <c r="I88" s="20" t="s">
        <v>447</v>
      </c>
      <c r="J88" s="3" t="s">
        <v>69</v>
      </c>
      <c r="K88" s="3">
        <v>2019</v>
      </c>
      <c r="L88" s="5"/>
      <c r="M88" s="64">
        <v>1400000</v>
      </c>
      <c r="N88" s="3" t="s">
        <v>214</v>
      </c>
      <c r="O88" s="14" t="s">
        <v>1499</v>
      </c>
      <c r="P88" s="3"/>
    </row>
    <row r="89" spans="1:16" x14ac:dyDescent="0.25">
      <c r="A89" s="14">
        <v>87</v>
      </c>
      <c r="B89" s="4" t="s">
        <v>432</v>
      </c>
      <c r="C89" s="3" t="s">
        <v>1039</v>
      </c>
      <c r="D89" s="3" t="s">
        <v>65</v>
      </c>
      <c r="E89" s="4" t="s">
        <v>281</v>
      </c>
      <c r="F89" s="4" t="s">
        <v>17</v>
      </c>
      <c r="G89" s="3" t="s">
        <v>329</v>
      </c>
      <c r="H89" s="14" t="s">
        <v>40</v>
      </c>
      <c r="I89" s="20" t="s">
        <v>447</v>
      </c>
      <c r="J89" s="3" t="s">
        <v>69</v>
      </c>
      <c r="K89" s="3">
        <v>2019</v>
      </c>
      <c r="L89" s="5"/>
      <c r="M89" s="64">
        <v>1400000</v>
      </c>
      <c r="N89" s="3" t="s">
        <v>214</v>
      </c>
      <c r="O89" s="14" t="s">
        <v>1500</v>
      </c>
      <c r="P89" s="3"/>
    </row>
    <row r="90" spans="1:16" x14ac:dyDescent="0.25">
      <c r="A90" s="14">
        <v>88</v>
      </c>
      <c r="B90" s="4" t="s">
        <v>432</v>
      </c>
      <c r="C90" s="3" t="s">
        <v>1039</v>
      </c>
      <c r="D90" s="3" t="s">
        <v>65</v>
      </c>
      <c r="E90" s="4" t="s">
        <v>281</v>
      </c>
      <c r="F90" s="4" t="s">
        <v>17</v>
      </c>
      <c r="G90" s="3" t="s">
        <v>329</v>
      </c>
      <c r="H90" s="14" t="s">
        <v>41</v>
      </c>
      <c r="I90" s="20" t="s">
        <v>447</v>
      </c>
      <c r="J90" s="3" t="s">
        <v>69</v>
      </c>
      <c r="K90" s="3">
        <v>2019</v>
      </c>
      <c r="L90" s="5"/>
      <c r="M90" s="64">
        <v>1400000</v>
      </c>
      <c r="N90" s="3" t="s">
        <v>214</v>
      </c>
      <c r="O90" s="14" t="s">
        <v>1501</v>
      </c>
      <c r="P90" s="3"/>
    </row>
    <row r="91" spans="1:16" x14ac:dyDescent="0.25">
      <c r="A91" s="14">
        <v>89</v>
      </c>
      <c r="B91" s="4" t="s">
        <v>432</v>
      </c>
      <c r="C91" s="3" t="s">
        <v>1039</v>
      </c>
      <c r="D91" s="3" t="s">
        <v>65</v>
      </c>
      <c r="E91" s="4" t="s">
        <v>281</v>
      </c>
      <c r="F91" s="4" t="s">
        <v>17</v>
      </c>
      <c r="G91" s="3" t="s">
        <v>329</v>
      </c>
      <c r="H91" s="14" t="s">
        <v>42</v>
      </c>
      <c r="I91" s="20" t="s">
        <v>447</v>
      </c>
      <c r="J91" s="3" t="s">
        <v>69</v>
      </c>
      <c r="K91" s="3">
        <v>2019</v>
      </c>
      <c r="L91" s="5"/>
      <c r="M91" s="64">
        <v>1400000</v>
      </c>
      <c r="N91" s="3" t="s">
        <v>214</v>
      </c>
      <c r="O91" s="14" t="s">
        <v>1502</v>
      </c>
      <c r="P91" s="3"/>
    </row>
    <row r="92" spans="1:16" x14ac:dyDescent="0.25">
      <c r="A92" s="14">
        <v>90</v>
      </c>
      <c r="B92" s="4" t="s">
        <v>432</v>
      </c>
      <c r="C92" s="3" t="s">
        <v>1039</v>
      </c>
      <c r="D92" s="3" t="s">
        <v>65</v>
      </c>
      <c r="E92" s="4" t="s">
        <v>281</v>
      </c>
      <c r="F92" s="4" t="s">
        <v>17</v>
      </c>
      <c r="G92" s="3" t="s">
        <v>329</v>
      </c>
      <c r="H92" s="14" t="s">
        <v>43</v>
      </c>
      <c r="I92" s="20" t="s">
        <v>447</v>
      </c>
      <c r="J92" s="3" t="s">
        <v>69</v>
      </c>
      <c r="K92" s="3">
        <v>2019</v>
      </c>
      <c r="L92" s="5"/>
      <c r="M92" s="64">
        <v>1400000</v>
      </c>
      <c r="N92" s="3" t="s">
        <v>214</v>
      </c>
      <c r="O92" s="14" t="s">
        <v>1503</v>
      </c>
      <c r="P92" s="3"/>
    </row>
    <row r="93" spans="1:16" x14ac:dyDescent="0.25">
      <c r="A93" s="14">
        <v>91</v>
      </c>
      <c r="B93" s="4" t="s">
        <v>432</v>
      </c>
      <c r="C93" s="3" t="s">
        <v>1039</v>
      </c>
      <c r="D93" s="3" t="s">
        <v>65</v>
      </c>
      <c r="E93" s="4" t="s">
        <v>281</v>
      </c>
      <c r="F93" s="4" t="s">
        <v>17</v>
      </c>
      <c r="G93" s="3" t="s">
        <v>329</v>
      </c>
      <c r="H93" s="14" t="s">
        <v>44</v>
      </c>
      <c r="I93" s="20" t="s">
        <v>447</v>
      </c>
      <c r="J93" s="3" t="s">
        <v>69</v>
      </c>
      <c r="K93" s="3">
        <v>2019</v>
      </c>
      <c r="L93" s="5"/>
      <c r="M93" s="64">
        <v>1400000</v>
      </c>
      <c r="N93" s="3" t="s">
        <v>214</v>
      </c>
      <c r="O93" s="14" t="s">
        <v>1504</v>
      </c>
      <c r="P93" s="3"/>
    </row>
    <row r="94" spans="1:16" x14ac:dyDescent="0.25">
      <c r="A94" s="14">
        <v>92</v>
      </c>
      <c r="B94" s="4" t="s">
        <v>432</v>
      </c>
      <c r="C94" s="3" t="s">
        <v>1039</v>
      </c>
      <c r="D94" s="3" t="s">
        <v>65</v>
      </c>
      <c r="E94" s="4" t="s">
        <v>280</v>
      </c>
      <c r="F94" s="4" t="s">
        <v>19</v>
      </c>
      <c r="G94" s="3" t="s">
        <v>330</v>
      </c>
      <c r="H94" s="14" t="s">
        <v>37</v>
      </c>
      <c r="I94" s="20" t="s">
        <v>905</v>
      </c>
      <c r="J94" s="3" t="s">
        <v>69</v>
      </c>
      <c r="K94" s="3">
        <v>2021</v>
      </c>
      <c r="L94" s="5"/>
      <c r="M94" s="64">
        <v>700000</v>
      </c>
      <c r="N94" s="3" t="s">
        <v>214</v>
      </c>
      <c r="O94" s="14" t="s">
        <v>1447</v>
      </c>
      <c r="P94" s="3"/>
    </row>
    <row r="95" spans="1:16" x14ac:dyDescent="0.25">
      <c r="A95" s="14">
        <v>93</v>
      </c>
      <c r="B95" s="4" t="s">
        <v>432</v>
      </c>
      <c r="C95" s="3" t="s">
        <v>1039</v>
      </c>
      <c r="D95" s="3" t="s">
        <v>65</v>
      </c>
      <c r="E95" s="4" t="s">
        <v>280</v>
      </c>
      <c r="F95" s="4" t="s">
        <v>19</v>
      </c>
      <c r="G95" s="3" t="s">
        <v>330</v>
      </c>
      <c r="H95" s="14" t="s">
        <v>38</v>
      </c>
      <c r="I95" s="20" t="s">
        <v>1022</v>
      </c>
      <c r="J95" s="3" t="s">
        <v>69</v>
      </c>
      <c r="K95" s="3">
        <v>2019</v>
      </c>
      <c r="L95" s="5"/>
      <c r="M95" s="64">
        <v>700000</v>
      </c>
      <c r="N95" s="3" t="s">
        <v>214</v>
      </c>
      <c r="O95" s="14" t="s">
        <v>1470</v>
      </c>
      <c r="P95" s="3"/>
    </row>
    <row r="96" spans="1:16" x14ac:dyDescent="0.25">
      <c r="A96" s="14">
        <v>94</v>
      </c>
      <c r="B96" s="4" t="s">
        <v>432</v>
      </c>
      <c r="C96" s="3" t="s">
        <v>1039</v>
      </c>
      <c r="D96" s="3" t="s">
        <v>65</v>
      </c>
      <c r="E96" s="4" t="s">
        <v>280</v>
      </c>
      <c r="F96" s="4" t="s">
        <v>19</v>
      </c>
      <c r="G96" s="3" t="s">
        <v>330</v>
      </c>
      <c r="H96" s="14" t="s">
        <v>39</v>
      </c>
      <c r="I96" s="20" t="s">
        <v>1022</v>
      </c>
      <c r="J96" s="3" t="s">
        <v>69</v>
      </c>
      <c r="K96" s="3">
        <v>2019</v>
      </c>
      <c r="L96" s="5"/>
      <c r="M96" s="64">
        <v>700000</v>
      </c>
      <c r="N96" s="3" t="s">
        <v>214</v>
      </c>
      <c r="O96" s="14" t="s">
        <v>1471</v>
      </c>
      <c r="P96" s="3"/>
    </row>
    <row r="97" spans="1:16" x14ac:dyDescent="0.25">
      <c r="A97" s="14">
        <v>95</v>
      </c>
      <c r="B97" s="4" t="s">
        <v>432</v>
      </c>
      <c r="C97" s="3" t="s">
        <v>1039</v>
      </c>
      <c r="D97" s="3" t="s">
        <v>65</v>
      </c>
      <c r="E97" s="4" t="s">
        <v>280</v>
      </c>
      <c r="F97" s="4" t="s">
        <v>19</v>
      </c>
      <c r="G97" s="3" t="s">
        <v>330</v>
      </c>
      <c r="H97" s="14" t="s">
        <v>40</v>
      </c>
      <c r="I97" s="20" t="s">
        <v>1022</v>
      </c>
      <c r="J97" s="3" t="s">
        <v>69</v>
      </c>
      <c r="K97" s="3">
        <v>2019</v>
      </c>
      <c r="L97" s="5"/>
      <c r="M97" s="64">
        <v>700000</v>
      </c>
      <c r="N97" s="3" t="s">
        <v>214</v>
      </c>
      <c r="O97" s="14" t="s">
        <v>1472</v>
      </c>
      <c r="P97" s="3"/>
    </row>
    <row r="98" spans="1:16" x14ac:dyDescent="0.25">
      <c r="A98" s="14">
        <v>96</v>
      </c>
      <c r="B98" s="4" t="s">
        <v>432</v>
      </c>
      <c r="C98" s="3" t="s">
        <v>1039</v>
      </c>
      <c r="D98" s="3" t="s">
        <v>65</v>
      </c>
      <c r="E98" s="4" t="s">
        <v>280</v>
      </c>
      <c r="F98" s="4" t="s">
        <v>19</v>
      </c>
      <c r="G98" s="3" t="s">
        <v>330</v>
      </c>
      <c r="H98" s="14" t="s">
        <v>41</v>
      </c>
      <c r="I98" s="20" t="s">
        <v>1022</v>
      </c>
      <c r="J98" s="3" t="s">
        <v>69</v>
      </c>
      <c r="K98" s="3">
        <v>2019</v>
      </c>
      <c r="L98" s="5"/>
      <c r="M98" s="64">
        <v>700000</v>
      </c>
      <c r="N98" s="3" t="s">
        <v>214</v>
      </c>
      <c r="O98" s="14" t="s">
        <v>1473</v>
      </c>
      <c r="P98" s="3"/>
    </row>
    <row r="99" spans="1:16" x14ac:dyDescent="0.25">
      <c r="A99" s="14">
        <v>97</v>
      </c>
      <c r="B99" s="4" t="s">
        <v>432</v>
      </c>
      <c r="C99" s="3" t="s">
        <v>1039</v>
      </c>
      <c r="D99" s="3" t="s">
        <v>65</v>
      </c>
      <c r="E99" s="4" t="s">
        <v>280</v>
      </c>
      <c r="F99" s="4" t="s">
        <v>19</v>
      </c>
      <c r="G99" s="3" t="s">
        <v>330</v>
      </c>
      <c r="H99" s="14" t="s">
        <v>42</v>
      </c>
      <c r="I99" s="20" t="s">
        <v>1022</v>
      </c>
      <c r="J99" s="3" t="s">
        <v>69</v>
      </c>
      <c r="K99" s="3">
        <v>2019</v>
      </c>
      <c r="L99" s="5"/>
      <c r="M99" s="64">
        <v>700000</v>
      </c>
      <c r="N99" s="3" t="s">
        <v>214</v>
      </c>
      <c r="O99" s="14" t="s">
        <v>1474</v>
      </c>
      <c r="P99" s="3"/>
    </row>
    <row r="100" spans="1:16" x14ac:dyDescent="0.25">
      <c r="A100" s="14">
        <v>98</v>
      </c>
      <c r="B100" s="4" t="s">
        <v>432</v>
      </c>
      <c r="C100" s="3" t="s">
        <v>1039</v>
      </c>
      <c r="D100" s="3" t="s">
        <v>65</v>
      </c>
      <c r="E100" s="4" t="s">
        <v>280</v>
      </c>
      <c r="F100" s="4" t="s">
        <v>19</v>
      </c>
      <c r="G100" s="3" t="s">
        <v>330</v>
      </c>
      <c r="H100" s="14" t="s">
        <v>43</v>
      </c>
      <c r="I100" s="20" t="s">
        <v>449</v>
      </c>
      <c r="J100" s="3" t="s">
        <v>69</v>
      </c>
      <c r="K100" s="3">
        <v>2019</v>
      </c>
      <c r="L100" s="5"/>
      <c r="M100" s="64">
        <v>700000</v>
      </c>
      <c r="N100" s="3" t="s">
        <v>214</v>
      </c>
      <c r="O100" s="14" t="s">
        <v>1507</v>
      </c>
      <c r="P100" s="3"/>
    </row>
    <row r="101" spans="1:16" x14ac:dyDescent="0.25">
      <c r="A101" s="14">
        <v>99</v>
      </c>
      <c r="B101" s="4" t="s">
        <v>432</v>
      </c>
      <c r="C101" s="3" t="s">
        <v>1039</v>
      </c>
      <c r="D101" s="3" t="s">
        <v>65</v>
      </c>
      <c r="E101" s="4" t="s">
        <v>280</v>
      </c>
      <c r="F101" s="4" t="s">
        <v>19</v>
      </c>
      <c r="G101" s="3" t="s">
        <v>330</v>
      </c>
      <c r="H101" s="14" t="s">
        <v>44</v>
      </c>
      <c r="I101" s="20" t="s">
        <v>449</v>
      </c>
      <c r="J101" s="3" t="s">
        <v>69</v>
      </c>
      <c r="K101" s="3">
        <v>2019</v>
      </c>
      <c r="L101" s="5"/>
      <c r="M101" s="64">
        <v>700000</v>
      </c>
      <c r="N101" s="3" t="s">
        <v>214</v>
      </c>
      <c r="O101" s="14" t="s">
        <v>1508</v>
      </c>
      <c r="P101" s="3"/>
    </row>
    <row r="102" spans="1:16" x14ac:dyDescent="0.25">
      <c r="A102" s="14">
        <v>100</v>
      </c>
      <c r="B102" s="4" t="s">
        <v>432</v>
      </c>
      <c r="C102" s="3" t="s">
        <v>1039</v>
      </c>
      <c r="D102" s="3" t="s">
        <v>65</v>
      </c>
      <c r="E102" s="4" t="s">
        <v>280</v>
      </c>
      <c r="F102" s="4" t="s">
        <v>19</v>
      </c>
      <c r="G102" s="3" t="s">
        <v>330</v>
      </c>
      <c r="H102" s="14" t="s">
        <v>45</v>
      </c>
      <c r="I102" s="20" t="s">
        <v>449</v>
      </c>
      <c r="J102" s="3" t="s">
        <v>69</v>
      </c>
      <c r="K102" s="3">
        <v>2019</v>
      </c>
      <c r="L102" s="5"/>
      <c r="M102" s="64">
        <v>700000</v>
      </c>
      <c r="N102" s="3" t="s">
        <v>214</v>
      </c>
      <c r="O102" s="14" t="s">
        <v>1509</v>
      </c>
      <c r="P102" s="3"/>
    </row>
    <row r="103" spans="1:16" x14ac:dyDescent="0.25">
      <c r="A103" s="14">
        <v>101</v>
      </c>
      <c r="B103" s="4" t="s">
        <v>432</v>
      </c>
      <c r="C103" s="3" t="s">
        <v>1039</v>
      </c>
      <c r="D103" s="3" t="s">
        <v>65</v>
      </c>
      <c r="E103" s="4" t="s">
        <v>280</v>
      </c>
      <c r="F103" s="4" t="s">
        <v>19</v>
      </c>
      <c r="G103" s="3" t="s">
        <v>330</v>
      </c>
      <c r="H103" s="14" t="s">
        <v>46</v>
      </c>
      <c r="I103" s="20" t="s">
        <v>449</v>
      </c>
      <c r="J103" s="3" t="s">
        <v>69</v>
      </c>
      <c r="K103" s="3">
        <v>2019</v>
      </c>
      <c r="L103" s="5"/>
      <c r="M103" s="64">
        <v>700000</v>
      </c>
      <c r="N103" s="3" t="s">
        <v>214</v>
      </c>
      <c r="O103" s="14" t="s">
        <v>1510</v>
      </c>
      <c r="P103" s="3"/>
    </row>
    <row r="104" spans="1:16" x14ac:dyDescent="0.25">
      <c r="A104" s="14">
        <v>102</v>
      </c>
      <c r="B104" s="4" t="s">
        <v>432</v>
      </c>
      <c r="C104" s="3" t="s">
        <v>1039</v>
      </c>
      <c r="D104" s="3" t="s">
        <v>65</v>
      </c>
      <c r="E104" s="4" t="s">
        <v>280</v>
      </c>
      <c r="F104" s="4" t="s">
        <v>19</v>
      </c>
      <c r="G104" s="3" t="s">
        <v>330</v>
      </c>
      <c r="H104" s="14" t="s">
        <v>47</v>
      </c>
      <c r="I104" s="20" t="s">
        <v>918</v>
      </c>
      <c r="J104" s="3" t="s">
        <v>69</v>
      </c>
      <c r="K104" s="3">
        <v>2019</v>
      </c>
      <c r="L104" s="5"/>
      <c r="M104" s="64">
        <v>700000</v>
      </c>
      <c r="N104" s="3" t="s">
        <v>214</v>
      </c>
      <c r="O104" s="14" t="s">
        <v>1513</v>
      </c>
      <c r="P104" s="3"/>
    </row>
    <row r="105" spans="1:16" x14ac:dyDescent="0.25">
      <c r="A105" s="14">
        <v>103</v>
      </c>
      <c r="B105" s="4" t="s">
        <v>432</v>
      </c>
      <c r="C105" s="3" t="s">
        <v>1039</v>
      </c>
      <c r="D105" s="3" t="s">
        <v>65</v>
      </c>
      <c r="E105" s="4" t="s">
        <v>280</v>
      </c>
      <c r="F105" s="4" t="s">
        <v>19</v>
      </c>
      <c r="G105" s="3" t="s">
        <v>330</v>
      </c>
      <c r="H105" s="14" t="s">
        <v>48</v>
      </c>
      <c r="I105" s="20" t="s">
        <v>980</v>
      </c>
      <c r="J105" s="3" t="s">
        <v>69</v>
      </c>
      <c r="K105" s="3">
        <v>2021</v>
      </c>
      <c r="L105" s="5"/>
      <c r="M105" s="64">
        <v>700000</v>
      </c>
      <c r="N105" s="3" t="s">
        <v>214</v>
      </c>
      <c r="O105" s="14" t="s">
        <v>1523</v>
      </c>
      <c r="P105" s="3"/>
    </row>
    <row r="106" spans="1:16" x14ac:dyDescent="0.25">
      <c r="A106" s="14">
        <v>104</v>
      </c>
      <c r="B106" s="4" t="s">
        <v>432</v>
      </c>
      <c r="C106" s="3" t="s">
        <v>1039</v>
      </c>
      <c r="D106" s="3" t="s">
        <v>65</v>
      </c>
      <c r="E106" s="4" t="s">
        <v>280</v>
      </c>
      <c r="F106" s="4" t="s">
        <v>19</v>
      </c>
      <c r="G106" s="3" t="s">
        <v>330</v>
      </c>
      <c r="H106" s="14" t="s">
        <v>49</v>
      </c>
      <c r="I106" s="20" t="s">
        <v>980</v>
      </c>
      <c r="J106" s="3" t="s">
        <v>69</v>
      </c>
      <c r="K106" s="3">
        <v>2021</v>
      </c>
      <c r="L106" s="5"/>
      <c r="M106" s="64">
        <v>700000</v>
      </c>
      <c r="N106" s="3" t="s">
        <v>214</v>
      </c>
      <c r="O106" s="14" t="s">
        <v>1524</v>
      </c>
      <c r="P106" s="3"/>
    </row>
    <row r="107" spans="1:16" x14ac:dyDescent="0.25">
      <c r="A107" s="14">
        <v>105</v>
      </c>
      <c r="B107" s="4" t="s">
        <v>432</v>
      </c>
      <c r="C107" s="3" t="s">
        <v>1039</v>
      </c>
      <c r="D107" s="3" t="s">
        <v>65</v>
      </c>
      <c r="E107" s="4" t="s">
        <v>280</v>
      </c>
      <c r="F107" s="4" t="s">
        <v>19</v>
      </c>
      <c r="G107" s="3" t="s">
        <v>330</v>
      </c>
      <c r="H107" s="14" t="s">
        <v>50</v>
      </c>
      <c r="I107" s="20" t="s">
        <v>981</v>
      </c>
      <c r="J107" s="3" t="s">
        <v>69</v>
      </c>
      <c r="K107" s="3">
        <v>2021</v>
      </c>
      <c r="L107" s="5"/>
      <c r="M107" s="64">
        <v>700000</v>
      </c>
      <c r="N107" s="3" t="s">
        <v>214</v>
      </c>
      <c r="O107" s="14" t="s">
        <v>1532</v>
      </c>
      <c r="P107" s="3"/>
    </row>
    <row r="108" spans="1:16" x14ac:dyDescent="0.25">
      <c r="A108" s="14">
        <v>106</v>
      </c>
      <c r="B108" s="4" t="s">
        <v>432</v>
      </c>
      <c r="C108" s="3" t="s">
        <v>1039</v>
      </c>
      <c r="D108" s="3" t="s">
        <v>65</v>
      </c>
      <c r="E108" s="4" t="s">
        <v>280</v>
      </c>
      <c r="F108" s="4" t="s">
        <v>19</v>
      </c>
      <c r="G108" s="3" t="s">
        <v>330</v>
      </c>
      <c r="H108" s="14" t="s">
        <v>51</v>
      </c>
      <c r="I108" s="20" t="s">
        <v>981</v>
      </c>
      <c r="J108" s="3" t="s">
        <v>69</v>
      </c>
      <c r="K108" s="3">
        <v>2021</v>
      </c>
      <c r="L108" s="5"/>
      <c r="M108" s="64">
        <v>700000</v>
      </c>
      <c r="N108" s="3" t="s">
        <v>214</v>
      </c>
      <c r="O108" s="14" t="s">
        <v>1533</v>
      </c>
      <c r="P108" s="3"/>
    </row>
    <row r="109" spans="1:16" x14ac:dyDescent="0.25">
      <c r="A109" s="14">
        <v>107</v>
      </c>
      <c r="B109" s="4" t="s">
        <v>432</v>
      </c>
      <c r="C109" s="3" t="s">
        <v>1039</v>
      </c>
      <c r="D109" s="3" t="s">
        <v>65</v>
      </c>
      <c r="E109" s="4" t="s">
        <v>280</v>
      </c>
      <c r="F109" s="4" t="s">
        <v>19</v>
      </c>
      <c r="G109" s="3" t="s">
        <v>330</v>
      </c>
      <c r="H109" s="14" t="s">
        <v>52</v>
      </c>
      <c r="I109" s="20" t="s">
        <v>982</v>
      </c>
      <c r="J109" s="3" t="s">
        <v>69</v>
      </c>
      <c r="K109" s="3">
        <v>2021</v>
      </c>
      <c r="L109" s="5"/>
      <c r="M109" s="64">
        <v>700000</v>
      </c>
      <c r="N109" s="3" t="s">
        <v>214</v>
      </c>
      <c r="O109" s="14" t="s">
        <v>1536</v>
      </c>
      <c r="P109" s="3"/>
    </row>
    <row r="110" spans="1:16" x14ac:dyDescent="0.25">
      <c r="A110" s="14">
        <v>108</v>
      </c>
      <c r="B110" s="4" t="s">
        <v>432</v>
      </c>
      <c r="C110" s="3" t="s">
        <v>1039</v>
      </c>
      <c r="D110" s="3" t="s">
        <v>65</v>
      </c>
      <c r="E110" s="4" t="s">
        <v>280</v>
      </c>
      <c r="F110" s="4" t="s">
        <v>19</v>
      </c>
      <c r="G110" s="3" t="s">
        <v>330</v>
      </c>
      <c r="H110" s="14" t="s">
        <v>53</v>
      </c>
      <c r="I110" s="20" t="s">
        <v>983</v>
      </c>
      <c r="J110" s="3" t="s">
        <v>69</v>
      </c>
      <c r="K110" s="3">
        <v>2021</v>
      </c>
      <c r="L110" s="5"/>
      <c r="M110" s="64">
        <v>700000</v>
      </c>
      <c r="N110" s="3" t="s">
        <v>214</v>
      </c>
      <c r="O110" s="14" t="s">
        <v>1540</v>
      </c>
      <c r="P110" s="3"/>
    </row>
    <row r="111" spans="1:16" x14ac:dyDescent="0.25">
      <c r="A111" s="14">
        <v>109</v>
      </c>
      <c r="B111" s="4" t="s">
        <v>432</v>
      </c>
      <c r="C111" s="3" t="s">
        <v>1039</v>
      </c>
      <c r="D111" s="3" t="s">
        <v>65</v>
      </c>
      <c r="E111" s="4" t="s">
        <v>280</v>
      </c>
      <c r="F111" s="4" t="s">
        <v>19</v>
      </c>
      <c r="G111" s="3" t="s">
        <v>330</v>
      </c>
      <c r="H111" s="14" t="s">
        <v>54</v>
      </c>
      <c r="I111" s="20" t="s">
        <v>987</v>
      </c>
      <c r="J111" s="3" t="s">
        <v>69</v>
      </c>
      <c r="K111" s="3">
        <v>2019</v>
      </c>
      <c r="L111" s="5"/>
      <c r="M111" s="64">
        <v>700000</v>
      </c>
      <c r="N111" s="3" t="s">
        <v>214</v>
      </c>
      <c r="O111" s="14" t="s">
        <v>1552</v>
      </c>
      <c r="P111" s="3"/>
    </row>
    <row r="112" spans="1:16" x14ac:dyDescent="0.25">
      <c r="A112" s="14">
        <v>110</v>
      </c>
      <c r="B112" s="4" t="s">
        <v>432</v>
      </c>
      <c r="C112" s="3" t="s">
        <v>1039</v>
      </c>
      <c r="D112" s="3" t="s">
        <v>65</v>
      </c>
      <c r="E112" s="4" t="s">
        <v>280</v>
      </c>
      <c r="F112" s="4" t="s">
        <v>19</v>
      </c>
      <c r="G112" s="3" t="s">
        <v>330</v>
      </c>
      <c r="H112" s="14" t="s">
        <v>55</v>
      </c>
      <c r="I112" s="20" t="s">
        <v>988</v>
      </c>
      <c r="J112" s="3" t="s">
        <v>69</v>
      </c>
      <c r="K112" s="3">
        <v>2021</v>
      </c>
      <c r="L112" s="5"/>
      <c r="M112" s="64">
        <v>700000</v>
      </c>
      <c r="N112" s="3" t="s">
        <v>214</v>
      </c>
      <c r="O112" s="14" t="s">
        <v>1554</v>
      </c>
      <c r="P112" s="3"/>
    </row>
    <row r="113" spans="1:16" x14ac:dyDescent="0.25">
      <c r="A113" s="14">
        <v>111</v>
      </c>
      <c r="B113" s="4" t="s">
        <v>432</v>
      </c>
      <c r="C113" s="3" t="s">
        <v>1039</v>
      </c>
      <c r="D113" s="3" t="s">
        <v>65</v>
      </c>
      <c r="E113" s="4" t="s">
        <v>280</v>
      </c>
      <c r="F113" s="4" t="s">
        <v>19</v>
      </c>
      <c r="G113" s="3" t="s">
        <v>330</v>
      </c>
      <c r="H113" s="14" t="s">
        <v>56</v>
      </c>
      <c r="I113" s="20" t="s">
        <v>990</v>
      </c>
      <c r="J113" s="3" t="s">
        <v>69</v>
      </c>
      <c r="K113" s="3">
        <v>2019</v>
      </c>
      <c r="L113" s="5"/>
      <c r="M113" s="64">
        <v>700000</v>
      </c>
      <c r="N113" s="3" t="s">
        <v>214</v>
      </c>
      <c r="O113" s="14" t="s">
        <v>1556</v>
      </c>
      <c r="P113" s="3"/>
    </row>
    <row r="114" spans="1:16" x14ac:dyDescent="0.25">
      <c r="A114" s="14">
        <v>112</v>
      </c>
      <c r="B114" s="4" t="s">
        <v>432</v>
      </c>
      <c r="C114" s="3" t="s">
        <v>1039</v>
      </c>
      <c r="D114" s="3" t="s">
        <v>65</v>
      </c>
      <c r="E114" s="4" t="s">
        <v>280</v>
      </c>
      <c r="F114" s="4" t="s">
        <v>19</v>
      </c>
      <c r="G114" s="3" t="s">
        <v>330</v>
      </c>
      <c r="H114" s="14" t="s">
        <v>57</v>
      </c>
      <c r="I114" s="20" t="s">
        <v>1024</v>
      </c>
      <c r="J114" s="3" t="s">
        <v>69</v>
      </c>
      <c r="K114" s="3">
        <v>2021</v>
      </c>
      <c r="L114" s="5"/>
      <c r="M114" s="64">
        <v>700000</v>
      </c>
      <c r="N114" s="3" t="s">
        <v>214</v>
      </c>
      <c r="O114" s="14" t="s">
        <v>1568</v>
      </c>
      <c r="P114" s="3"/>
    </row>
    <row r="115" spans="1:16" x14ac:dyDescent="0.25">
      <c r="A115" s="14">
        <v>113</v>
      </c>
      <c r="B115" s="4" t="s">
        <v>432</v>
      </c>
      <c r="C115" s="3" t="s">
        <v>1039</v>
      </c>
      <c r="D115" s="3" t="s">
        <v>65</v>
      </c>
      <c r="E115" s="4" t="s">
        <v>280</v>
      </c>
      <c r="F115" s="4" t="s">
        <v>19</v>
      </c>
      <c r="G115" s="3" t="s">
        <v>330</v>
      </c>
      <c r="H115" s="14" t="s">
        <v>58</v>
      </c>
      <c r="I115" s="20" t="s">
        <v>1024</v>
      </c>
      <c r="J115" s="3" t="s">
        <v>69</v>
      </c>
      <c r="K115" s="3">
        <v>2021</v>
      </c>
      <c r="L115" s="5"/>
      <c r="M115" s="64">
        <v>700000</v>
      </c>
      <c r="N115" s="3" t="s">
        <v>214</v>
      </c>
      <c r="O115" s="14" t="s">
        <v>1569</v>
      </c>
      <c r="P115" s="3"/>
    </row>
    <row r="116" spans="1:16" x14ac:dyDescent="0.25">
      <c r="A116" s="14">
        <v>114</v>
      </c>
      <c r="B116" s="4" t="s">
        <v>432</v>
      </c>
      <c r="C116" s="3" t="s">
        <v>1039</v>
      </c>
      <c r="D116" s="3" t="s">
        <v>65</v>
      </c>
      <c r="E116" s="4" t="s">
        <v>280</v>
      </c>
      <c r="F116" s="4" t="s">
        <v>19</v>
      </c>
      <c r="G116" s="3" t="s">
        <v>330</v>
      </c>
      <c r="H116" s="14" t="s">
        <v>59</v>
      </c>
      <c r="I116" s="20" t="s">
        <v>1024</v>
      </c>
      <c r="J116" s="3" t="s">
        <v>69</v>
      </c>
      <c r="K116" s="3">
        <v>2021</v>
      </c>
      <c r="L116" s="5"/>
      <c r="M116" s="64">
        <v>700000</v>
      </c>
      <c r="N116" s="3" t="s">
        <v>214</v>
      </c>
      <c r="O116" s="14" t="s">
        <v>1570</v>
      </c>
      <c r="P116" s="3"/>
    </row>
    <row r="117" spans="1:16" x14ac:dyDescent="0.25">
      <c r="A117" s="14">
        <v>115</v>
      </c>
      <c r="B117" s="4" t="s">
        <v>432</v>
      </c>
      <c r="C117" s="3" t="s">
        <v>1039</v>
      </c>
      <c r="D117" s="3" t="s">
        <v>65</v>
      </c>
      <c r="E117" s="4" t="s">
        <v>280</v>
      </c>
      <c r="F117" s="4" t="s">
        <v>19</v>
      </c>
      <c r="G117" s="3" t="s">
        <v>330</v>
      </c>
      <c r="H117" s="14" t="s">
        <v>60</v>
      </c>
      <c r="I117" s="20" t="s">
        <v>1024</v>
      </c>
      <c r="J117" s="3" t="s">
        <v>69</v>
      </c>
      <c r="K117" s="3">
        <v>2021</v>
      </c>
      <c r="L117" s="5"/>
      <c r="M117" s="64">
        <v>700000</v>
      </c>
      <c r="N117" s="3" t="s">
        <v>214</v>
      </c>
      <c r="O117" s="14" t="s">
        <v>1571</v>
      </c>
      <c r="P117" s="3"/>
    </row>
    <row r="118" spans="1:16" x14ac:dyDescent="0.25">
      <c r="A118" s="14">
        <v>116</v>
      </c>
      <c r="B118" s="4" t="s">
        <v>432</v>
      </c>
      <c r="C118" s="3" t="s">
        <v>1039</v>
      </c>
      <c r="D118" s="3" t="s">
        <v>65</v>
      </c>
      <c r="E118" s="4" t="s">
        <v>280</v>
      </c>
      <c r="F118" s="4" t="s">
        <v>19</v>
      </c>
      <c r="G118" s="3" t="s">
        <v>330</v>
      </c>
      <c r="H118" s="14" t="s">
        <v>61</v>
      </c>
      <c r="I118" s="20" t="s">
        <v>1024</v>
      </c>
      <c r="J118" s="3" t="s">
        <v>69</v>
      </c>
      <c r="K118" s="3">
        <v>2021</v>
      </c>
      <c r="L118" s="5"/>
      <c r="M118" s="64">
        <v>700000</v>
      </c>
      <c r="N118" s="3" t="s">
        <v>214</v>
      </c>
      <c r="O118" s="14" t="s">
        <v>1572</v>
      </c>
      <c r="P118" s="3"/>
    </row>
    <row r="119" spans="1:16" x14ac:dyDescent="0.25">
      <c r="A119" s="14">
        <v>117</v>
      </c>
      <c r="B119" s="4" t="s">
        <v>432</v>
      </c>
      <c r="C119" s="3" t="s">
        <v>1039</v>
      </c>
      <c r="D119" s="3" t="s">
        <v>65</v>
      </c>
      <c r="E119" s="4" t="s">
        <v>280</v>
      </c>
      <c r="F119" s="4" t="s">
        <v>19</v>
      </c>
      <c r="G119" s="3" t="s">
        <v>330</v>
      </c>
      <c r="H119" s="14" t="s">
        <v>70</v>
      </c>
      <c r="I119" s="20" t="s">
        <v>1024</v>
      </c>
      <c r="J119" s="3" t="s">
        <v>69</v>
      </c>
      <c r="K119" s="3">
        <v>2021</v>
      </c>
      <c r="L119" s="5"/>
      <c r="M119" s="64">
        <v>700000</v>
      </c>
      <c r="N119" s="3" t="s">
        <v>214</v>
      </c>
      <c r="O119" s="14" t="s">
        <v>1573</v>
      </c>
      <c r="P119" s="3"/>
    </row>
    <row r="120" spans="1:16" s="130" customFormat="1" x14ac:dyDescent="0.25">
      <c r="A120" s="14">
        <v>118</v>
      </c>
      <c r="B120" s="125" t="s">
        <v>432</v>
      </c>
      <c r="C120" s="126" t="s">
        <v>1039</v>
      </c>
      <c r="D120" s="126" t="s">
        <v>65</v>
      </c>
      <c r="E120" s="125" t="s">
        <v>280</v>
      </c>
      <c r="F120" s="125" t="s">
        <v>19</v>
      </c>
      <c r="G120" s="126" t="s">
        <v>330</v>
      </c>
      <c r="H120" s="124" t="s">
        <v>71</v>
      </c>
      <c r="I120" s="127" t="s">
        <v>449</v>
      </c>
      <c r="J120" s="126" t="s">
        <v>69</v>
      </c>
      <c r="K120" s="126" t="s">
        <v>1954</v>
      </c>
      <c r="L120" s="128"/>
      <c r="M120" s="129">
        <v>570000</v>
      </c>
      <c r="N120" s="139" t="s">
        <v>1951</v>
      </c>
      <c r="O120" s="124" t="s">
        <v>1959</v>
      </c>
      <c r="P120" s="126"/>
    </row>
    <row r="121" spans="1:16" s="130" customFormat="1" x14ac:dyDescent="0.25">
      <c r="A121" s="14">
        <v>119</v>
      </c>
      <c r="B121" s="125" t="s">
        <v>432</v>
      </c>
      <c r="C121" s="126" t="s">
        <v>1039</v>
      </c>
      <c r="D121" s="126" t="s">
        <v>65</v>
      </c>
      <c r="E121" s="125" t="s">
        <v>280</v>
      </c>
      <c r="F121" s="125" t="s">
        <v>19</v>
      </c>
      <c r="G121" s="126" t="s">
        <v>330</v>
      </c>
      <c r="H121" s="124" t="s">
        <v>72</v>
      </c>
      <c r="I121" s="127" t="s">
        <v>449</v>
      </c>
      <c r="J121" s="126" t="s">
        <v>69</v>
      </c>
      <c r="K121" s="126" t="s">
        <v>1955</v>
      </c>
      <c r="L121" s="128"/>
      <c r="M121" s="129">
        <v>570000</v>
      </c>
      <c r="N121" s="139" t="s">
        <v>1957</v>
      </c>
      <c r="O121" s="124" t="s">
        <v>1960</v>
      </c>
      <c r="P121" s="126"/>
    </row>
    <row r="122" spans="1:16" s="130" customFormat="1" x14ac:dyDescent="0.25">
      <c r="A122" s="14">
        <v>120</v>
      </c>
      <c r="B122" s="125" t="s">
        <v>432</v>
      </c>
      <c r="C122" s="126" t="s">
        <v>1039</v>
      </c>
      <c r="D122" s="126" t="s">
        <v>65</v>
      </c>
      <c r="E122" s="125" t="s">
        <v>280</v>
      </c>
      <c r="F122" s="125" t="s">
        <v>19</v>
      </c>
      <c r="G122" s="126" t="s">
        <v>330</v>
      </c>
      <c r="H122" s="124" t="s">
        <v>73</v>
      </c>
      <c r="I122" s="127" t="s">
        <v>449</v>
      </c>
      <c r="J122" s="126" t="s">
        <v>69</v>
      </c>
      <c r="K122" s="126" t="s">
        <v>1956</v>
      </c>
      <c r="L122" s="128"/>
      <c r="M122" s="129">
        <v>570000</v>
      </c>
      <c r="N122" s="139" t="s">
        <v>1958</v>
      </c>
      <c r="O122" s="124" t="s">
        <v>1961</v>
      </c>
      <c r="P122" s="126"/>
    </row>
    <row r="123" spans="1:16" x14ac:dyDescent="0.25">
      <c r="A123" s="14">
        <v>121</v>
      </c>
      <c r="B123" s="4" t="s">
        <v>772</v>
      </c>
      <c r="C123" s="3" t="s">
        <v>1038</v>
      </c>
      <c r="D123" s="3" t="s">
        <v>65</v>
      </c>
      <c r="E123" s="4" t="s">
        <v>773</v>
      </c>
      <c r="F123" s="4" t="s">
        <v>21</v>
      </c>
      <c r="G123" s="3" t="s">
        <v>331</v>
      </c>
      <c r="H123" s="14" t="s">
        <v>37</v>
      </c>
      <c r="I123" s="3" t="s">
        <v>67</v>
      </c>
      <c r="J123" s="3" t="s">
        <v>69</v>
      </c>
      <c r="K123" s="3">
        <v>2019</v>
      </c>
      <c r="L123" s="14"/>
      <c r="M123" s="64">
        <v>76000</v>
      </c>
      <c r="N123" s="3" t="s">
        <v>214</v>
      </c>
      <c r="O123" s="14" t="s">
        <v>1360</v>
      </c>
      <c r="P123" s="3"/>
    </row>
    <row r="124" spans="1:16" x14ac:dyDescent="0.25">
      <c r="A124" s="14">
        <v>122</v>
      </c>
      <c r="B124" s="4" t="s">
        <v>772</v>
      </c>
      <c r="C124" s="3" t="s">
        <v>1038</v>
      </c>
      <c r="D124" s="3" t="s">
        <v>65</v>
      </c>
      <c r="E124" s="4" t="s">
        <v>773</v>
      </c>
      <c r="F124" s="4" t="s">
        <v>21</v>
      </c>
      <c r="G124" s="3" t="s">
        <v>331</v>
      </c>
      <c r="H124" s="14" t="s">
        <v>38</v>
      </c>
      <c r="I124" s="3" t="s">
        <v>67</v>
      </c>
      <c r="J124" s="3" t="s">
        <v>69</v>
      </c>
      <c r="K124" s="3">
        <v>2019</v>
      </c>
      <c r="L124" s="14"/>
      <c r="M124" s="64">
        <v>76000</v>
      </c>
      <c r="N124" s="3" t="s">
        <v>214</v>
      </c>
      <c r="O124" s="14" t="s">
        <v>1361</v>
      </c>
      <c r="P124" s="3"/>
    </row>
    <row r="125" spans="1:16" x14ac:dyDescent="0.25">
      <c r="A125" s="14">
        <v>123</v>
      </c>
      <c r="B125" s="4" t="s">
        <v>772</v>
      </c>
      <c r="C125" s="3" t="s">
        <v>1038</v>
      </c>
      <c r="D125" s="3" t="s">
        <v>65</v>
      </c>
      <c r="E125" s="4" t="s">
        <v>773</v>
      </c>
      <c r="F125" s="4" t="s">
        <v>21</v>
      </c>
      <c r="G125" s="3" t="s">
        <v>331</v>
      </c>
      <c r="H125" s="14" t="s">
        <v>39</v>
      </c>
      <c r="I125" s="3" t="s">
        <v>67</v>
      </c>
      <c r="J125" s="3" t="s">
        <v>69</v>
      </c>
      <c r="K125" s="3">
        <v>2019</v>
      </c>
      <c r="L125" s="14"/>
      <c r="M125" s="64">
        <v>76000</v>
      </c>
      <c r="N125" s="3" t="s">
        <v>214</v>
      </c>
      <c r="O125" s="14" t="s">
        <v>1362</v>
      </c>
      <c r="P125" s="3"/>
    </row>
    <row r="126" spans="1:16" x14ac:dyDescent="0.25">
      <c r="A126" s="14">
        <v>124</v>
      </c>
      <c r="B126" s="4" t="s">
        <v>772</v>
      </c>
      <c r="C126" s="3" t="s">
        <v>1038</v>
      </c>
      <c r="D126" s="3" t="s">
        <v>65</v>
      </c>
      <c r="E126" s="4" t="s">
        <v>773</v>
      </c>
      <c r="F126" s="4" t="s">
        <v>21</v>
      </c>
      <c r="G126" s="3" t="s">
        <v>331</v>
      </c>
      <c r="H126" s="14" t="s">
        <v>40</v>
      </c>
      <c r="I126" s="3" t="s">
        <v>67</v>
      </c>
      <c r="J126" s="3" t="s">
        <v>69</v>
      </c>
      <c r="K126" s="3">
        <v>2019</v>
      </c>
      <c r="L126" s="14"/>
      <c r="M126" s="64">
        <v>76000</v>
      </c>
      <c r="N126" s="3" t="s">
        <v>214</v>
      </c>
      <c r="O126" s="14" t="s">
        <v>1363</v>
      </c>
      <c r="P126" s="3"/>
    </row>
    <row r="127" spans="1:16" x14ac:dyDescent="0.25">
      <c r="A127" s="14">
        <v>125</v>
      </c>
      <c r="B127" s="4" t="s">
        <v>772</v>
      </c>
      <c r="C127" s="3" t="s">
        <v>1038</v>
      </c>
      <c r="D127" s="3" t="s">
        <v>65</v>
      </c>
      <c r="E127" s="4" t="s">
        <v>773</v>
      </c>
      <c r="F127" s="4" t="s">
        <v>21</v>
      </c>
      <c r="G127" s="3" t="s">
        <v>331</v>
      </c>
      <c r="H127" s="14" t="s">
        <v>41</v>
      </c>
      <c r="I127" s="3" t="s">
        <v>67</v>
      </c>
      <c r="J127" s="3" t="s">
        <v>69</v>
      </c>
      <c r="K127" s="3">
        <v>2019</v>
      </c>
      <c r="L127" s="14"/>
      <c r="M127" s="64">
        <v>76000</v>
      </c>
      <c r="N127" s="3" t="s">
        <v>214</v>
      </c>
      <c r="O127" s="14" t="s">
        <v>1364</v>
      </c>
      <c r="P127" s="3"/>
    </row>
    <row r="128" spans="1:16" x14ac:dyDescent="0.25">
      <c r="A128" s="14">
        <v>126</v>
      </c>
      <c r="B128" s="4" t="s">
        <v>772</v>
      </c>
      <c r="C128" s="3" t="s">
        <v>1038</v>
      </c>
      <c r="D128" s="3" t="s">
        <v>65</v>
      </c>
      <c r="E128" s="4" t="s">
        <v>773</v>
      </c>
      <c r="F128" s="4" t="s">
        <v>21</v>
      </c>
      <c r="G128" s="3" t="s">
        <v>331</v>
      </c>
      <c r="H128" s="14" t="s">
        <v>42</v>
      </c>
      <c r="I128" s="3" t="s">
        <v>67</v>
      </c>
      <c r="J128" s="3" t="s">
        <v>69</v>
      </c>
      <c r="K128" s="3">
        <v>2019</v>
      </c>
      <c r="L128" s="14"/>
      <c r="M128" s="64">
        <v>76000</v>
      </c>
      <c r="N128" s="3" t="s">
        <v>214</v>
      </c>
      <c r="O128" s="14" t="s">
        <v>1365</v>
      </c>
      <c r="P128" s="3"/>
    </row>
    <row r="129" spans="1:16" x14ac:dyDescent="0.25">
      <c r="A129" s="14">
        <v>127</v>
      </c>
      <c r="B129" s="4" t="s">
        <v>772</v>
      </c>
      <c r="C129" s="3" t="s">
        <v>1038</v>
      </c>
      <c r="D129" s="3" t="s">
        <v>65</v>
      </c>
      <c r="E129" s="4" t="s">
        <v>773</v>
      </c>
      <c r="F129" s="4" t="s">
        <v>21</v>
      </c>
      <c r="G129" s="3" t="s">
        <v>331</v>
      </c>
      <c r="H129" s="14" t="s">
        <v>43</v>
      </c>
      <c r="I129" s="3" t="s">
        <v>67</v>
      </c>
      <c r="J129" s="3" t="s">
        <v>69</v>
      </c>
      <c r="K129" s="3">
        <v>2019</v>
      </c>
      <c r="L129" s="14"/>
      <c r="M129" s="64">
        <v>76000</v>
      </c>
      <c r="N129" s="3" t="s">
        <v>214</v>
      </c>
      <c r="O129" s="14" t="s">
        <v>1366</v>
      </c>
      <c r="P129" s="3"/>
    </row>
    <row r="130" spans="1:16" x14ac:dyDescent="0.25">
      <c r="A130" s="14">
        <v>128</v>
      </c>
      <c r="B130" s="4" t="s">
        <v>772</v>
      </c>
      <c r="C130" s="3" t="s">
        <v>1038</v>
      </c>
      <c r="D130" s="3" t="s">
        <v>65</v>
      </c>
      <c r="E130" s="4" t="s">
        <v>773</v>
      </c>
      <c r="F130" s="4" t="s">
        <v>21</v>
      </c>
      <c r="G130" s="3" t="s">
        <v>331</v>
      </c>
      <c r="H130" s="14" t="s">
        <v>44</v>
      </c>
      <c r="I130" s="3" t="s">
        <v>67</v>
      </c>
      <c r="J130" s="3" t="s">
        <v>69</v>
      </c>
      <c r="K130" s="3">
        <v>2019</v>
      </c>
      <c r="L130" s="14"/>
      <c r="M130" s="64">
        <v>76000</v>
      </c>
      <c r="N130" s="3" t="s">
        <v>214</v>
      </c>
      <c r="O130" s="14" t="s">
        <v>1367</v>
      </c>
      <c r="P130" s="3"/>
    </row>
    <row r="131" spans="1:16" x14ac:dyDescent="0.25">
      <c r="A131" s="14">
        <v>129</v>
      </c>
      <c r="B131" s="4" t="s">
        <v>772</v>
      </c>
      <c r="C131" s="3" t="s">
        <v>1038</v>
      </c>
      <c r="D131" s="3" t="s">
        <v>65</v>
      </c>
      <c r="E131" s="4" t="s">
        <v>773</v>
      </c>
      <c r="F131" s="4" t="s">
        <v>21</v>
      </c>
      <c r="G131" s="3" t="s">
        <v>331</v>
      </c>
      <c r="H131" s="14" t="s">
        <v>45</v>
      </c>
      <c r="I131" s="3" t="s">
        <v>67</v>
      </c>
      <c r="J131" s="3" t="s">
        <v>69</v>
      </c>
      <c r="K131" s="3">
        <v>2019</v>
      </c>
      <c r="L131" s="14"/>
      <c r="M131" s="64">
        <v>76000</v>
      </c>
      <c r="N131" s="3" t="s">
        <v>214</v>
      </c>
      <c r="O131" s="14" t="s">
        <v>1368</v>
      </c>
      <c r="P131" s="3"/>
    </row>
    <row r="132" spans="1:16" x14ac:dyDescent="0.25">
      <c r="A132" s="14">
        <v>130</v>
      </c>
      <c r="B132" s="35" t="s">
        <v>772</v>
      </c>
      <c r="C132" s="3" t="s">
        <v>1038</v>
      </c>
      <c r="D132" s="36" t="s">
        <v>65</v>
      </c>
      <c r="E132" s="35" t="s">
        <v>773</v>
      </c>
      <c r="F132" s="35" t="s">
        <v>21</v>
      </c>
      <c r="G132" s="36" t="s">
        <v>331</v>
      </c>
      <c r="H132" s="37" t="s">
        <v>46</v>
      </c>
      <c r="I132" s="3" t="s">
        <v>67</v>
      </c>
      <c r="J132" s="3" t="s">
        <v>69</v>
      </c>
      <c r="K132" s="3">
        <v>2019</v>
      </c>
      <c r="L132" s="37"/>
      <c r="M132" s="64">
        <v>76000</v>
      </c>
      <c r="N132" s="36" t="s">
        <v>214</v>
      </c>
      <c r="O132" s="14" t="s">
        <v>1369</v>
      </c>
      <c r="P132" s="36"/>
    </row>
    <row r="133" spans="1:16" x14ac:dyDescent="0.25">
      <c r="A133" s="14">
        <v>131</v>
      </c>
      <c r="B133" s="4" t="s">
        <v>772</v>
      </c>
      <c r="C133" s="3" t="s">
        <v>1038</v>
      </c>
      <c r="D133" s="3" t="s">
        <v>65</v>
      </c>
      <c r="E133" s="4" t="s">
        <v>773</v>
      </c>
      <c r="F133" s="4" t="s">
        <v>21</v>
      </c>
      <c r="G133" s="3" t="s">
        <v>331</v>
      </c>
      <c r="H133" s="14" t="s">
        <v>47</v>
      </c>
      <c r="I133" s="3" t="s">
        <v>67</v>
      </c>
      <c r="J133" s="3" t="s">
        <v>69</v>
      </c>
      <c r="K133" s="3">
        <v>2019</v>
      </c>
      <c r="L133" s="14"/>
      <c r="M133" s="64">
        <v>76000</v>
      </c>
      <c r="N133" s="3" t="s">
        <v>214</v>
      </c>
      <c r="O133" s="14" t="s">
        <v>1370</v>
      </c>
      <c r="P133" s="3"/>
    </row>
    <row r="134" spans="1:16" x14ac:dyDescent="0.25">
      <c r="A134" s="14">
        <v>132</v>
      </c>
      <c r="B134" s="4" t="s">
        <v>772</v>
      </c>
      <c r="C134" s="3" t="s">
        <v>1038</v>
      </c>
      <c r="D134" s="3" t="s">
        <v>65</v>
      </c>
      <c r="E134" s="4" t="s">
        <v>773</v>
      </c>
      <c r="F134" s="4" t="s">
        <v>21</v>
      </c>
      <c r="G134" s="3" t="s">
        <v>331</v>
      </c>
      <c r="H134" s="14" t="s">
        <v>48</v>
      </c>
      <c r="I134" s="3" t="s">
        <v>67</v>
      </c>
      <c r="J134" s="3" t="s">
        <v>69</v>
      </c>
      <c r="K134" s="3">
        <v>2019</v>
      </c>
      <c r="L134" s="14"/>
      <c r="M134" s="64">
        <v>76000</v>
      </c>
      <c r="N134" s="3" t="s">
        <v>214</v>
      </c>
      <c r="O134" s="14" t="s">
        <v>1371</v>
      </c>
      <c r="P134" s="3"/>
    </row>
    <row r="135" spans="1:16" x14ac:dyDescent="0.25">
      <c r="A135" s="14">
        <v>133</v>
      </c>
      <c r="B135" s="4" t="s">
        <v>772</v>
      </c>
      <c r="C135" s="3" t="s">
        <v>1038</v>
      </c>
      <c r="D135" s="3" t="s">
        <v>65</v>
      </c>
      <c r="E135" s="4" t="s">
        <v>773</v>
      </c>
      <c r="F135" s="4" t="s">
        <v>21</v>
      </c>
      <c r="G135" s="3" t="s">
        <v>331</v>
      </c>
      <c r="H135" s="14" t="s">
        <v>49</v>
      </c>
      <c r="I135" s="3" t="s">
        <v>67</v>
      </c>
      <c r="J135" s="3" t="s">
        <v>69</v>
      </c>
      <c r="K135" s="3">
        <v>2019</v>
      </c>
      <c r="L135" s="14"/>
      <c r="M135" s="64">
        <v>76000</v>
      </c>
      <c r="N135" s="3" t="s">
        <v>214</v>
      </c>
      <c r="O135" s="14" t="s">
        <v>1372</v>
      </c>
      <c r="P135" s="3"/>
    </row>
    <row r="136" spans="1:16" x14ac:dyDescent="0.25">
      <c r="A136" s="14">
        <v>134</v>
      </c>
      <c r="B136" s="4" t="s">
        <v>772</v>
      </c>
      <c r="C136" s="3" t="s">
        <v>1038</v>
      </c>
      <c r="D136" s="3" t="s">
        <v>65</v>
      </c>
      <c r="E136" s="4" t="s">
        <v>773</v>
      </c>
      <c r="F136" s="4" t="s">
        <v>21</v>
      </c>
      <c r="G136" s="3" t="s">
        <v>331</v>
      </c>
      <c r="H136" s="14" t="s">
        <v>50</v>
      </c>
      <c r="I136" s="3" t="s">
        <v>67</v>
      </c>
      <c r="J136" s="3" t="s">
        <v>69</v>
      </c>
      <c r="K136" s="3">
        <v>2019</v>
      </c>
      <c r="L136" s="14"/>
      <c r="M136" s="64">
        <v>76000</v>
      </c>
      <c r="N136" s="3" t="s">
        <v>214</v>
      </c>
      <c r="O136" s="14" t="s">
        <v>1373</v>
      </c>
      <c r="P136" s="3"/>
    </row>
    <row r="137" spans="1:16" x14ac:dyDescent="0.25">
      <c r="A137" s="14">
        <v>135</v>
      </c>
      <c r="B137" s="4" t="s">
        <v>772</v>
      </c>
      <c r="C137" s="3" t="s">
        <v>1038</v>
      </c>
      <c r="D137" s="3" t="s">
        <v>65</v>
      </c>
      <c r="E137" s="4" t="s">
        <v>773</v>
      </c>
      <c r="F137" s="4" t="s">
        <v>21</v>
      </c>
      <c r="G137" s="3" t="s">
        <v>331</v>
      </c>
      <c r="H137" s="14" t="s">
        <v>51</v>
      </c>
      <c r="I137" s="3" t="s">
        <v>67</v>
      </c>
      <c r="J137" s="3" t="s">
        <v>69</v>
      </c>
      <c r="K137" s="3">
        <v>2019</v>
      </c>
      <c r="L137" s="14"/>
      <c r="M137" s="64">
        <v>76000</v>
      </c>
      <c r="N137" s="3" t="s">
        <v>214</v>
      </c>
      <c r="O137" s="14" t="s">
        <v>1374</v>
      </c>
      <c r="P137" s="3"/>
    </row>
    <row r="138" spans="1:16" x14ac:dyDescent="0.25">
      <c r="A138" s="14">
        <v>136</v>
      </c>
      <c r="B138" s="35" t="s">
        <v>772</v>
      </c>
      <c r="C138" s="3" t="s">
        <v>1038</v>
      </c>
      <c r="D138" s="36" t="s">
        <v>65</v>
      </c>
      <c r="E138" s="35" t="s">
        <v>773</v>
      </c>
      <c r="F138" s="35" t="s">
        <v>21</v>
      </c>
      <c r="G138" s="36" t="s">
        <v>331</v>
      </c>
      <c r="H138" s="37" t="s">
        <v>52</v>
      </c>
      <c r="I138" s="36" t="s">
        <v>67</v>
      </c>
      <c r="J138" s="3" t="s">
        <v>69</v>
      </c>
      <c r="K138" s="3">
        <v>2019</v>
      </c>
      <c r="L138" s="37"/>
      <c r="M138" s="64">
        <v>76000</v>
      </c>
      <c r="N138" s="36" t="s">
        <v>214</v>
      </c>
      <c r="O138" s="14" t="s">
        <v>1375</v>
      </c>
      <c r="P138" s="36"/>
    </row>
    <row r="139" spans="1:16" x14ac:dyDescent="0.25">
      <c r="A139" s="14">
        <v>137</v>
      </c>
      <c r="B139" s="4" t="s">
        <v>772</v>
      </c>
      <c r="C139" s="3" t="s">
        <v>1038</v>
      </c>
      <c r="D139" s="3" t="s">
        <v>65</v>
      </c>
      <c r="E139" s="4" t="s">
        <v>773</v>
      </c>
      <c r="F139" s="4" t="s">
        <v>21</v>
      </c>
      <c r="G139" s="3" t="s">
        <v>331</v>
      </c>
      <c r="H139" s="14" t="s">
        <v>53</v>
      </c>
      <c r="I139" s="3" t="s">
        <v>67</v>
      </c>
      <c r="J139" s="3" t="s">
        <v>69</v>
      </c>
      <c r="K139" s="3">
        <v>2019</v>
      </c>
      <c r="L139" s="14"/>
      <c r="M139" s="64">
        <v>76000</v>
      </c>
      <c r="N139" s="3" t="s">
        <v>214</v>
      </c>
      <c r="O139" s="14" t="s">
        <v>1376</v>
      </c>
      <c r="P139" s="3"/>
    </row>
    <row r="140" spans="1:16" x14ac:dyDescent="0.25">
      <c r="A140" s="14">
        <v>138</v>
      </c>
      <c r="B140" s="4" t="s">
        <v>772</v>
      </c>
      <c r="C140" s="3" t="s">
        <v>1038</v>
      </c>
      <c r="D140" s="3" t="s">
        <v>65</v>
      </c>
      <c r="E140" s="4" t="s">
        <v>773</v>
      </c>
      <c r="F140" s="4" t="s">
        <v>21</v>
      </c>
      <c r="G140" s="3" t="s">
        <v>331</v>
      </c>
      <c r="H140" s="14" t="s">
        <v>54</v>
      </c>
      <c r="I140" s="3" t="s">
        <v>67</v>
      </c>
      <c r="J140" s="3" t="s">
        <v>69</v>
      </c>
      <c r="K140" s="3">
        <v>2019</v>
      </c>
      <c r="L140" s="14"/>
      <c r="M140" s="64">
        <v>76000</v>
      </c>
      <c r="N140" s="3" t="s">
        <v>214</v>
      </c>
      <c r="O140" s="14" t="s">
        <v>1377</v>
      </c>
      <c r="P140" s="3"/>
    </row>
    <row r="141" spans="1:16" x14ac:dyDescent="0.25">
      <c r="A141" s="14">
        <v>139</v>
      </c>
      <c r="B141" s="4" t="s">
        <v>772</v>
      </c>
      <c r="C141" s="3" t="s">
        <v>1038</v>
      </c>
      <c r="D141" s="3" t="s">
        <v>65</v>
      </c>
      <c r="E141" s="4" t="s">
        <v>773</v>
      </c>
      <c r="F141" s="4" t="s">
        <v>21</v>
      </c>
      <c r="G141" s="3" t="s">
        <v>331</v>
      </c>
      <c r="H141" s="14" t="s">
        <v>55</v>
      </c>
      <c r="I141" s="3" t="s">
        <v>67</v>
      </c>
      <c r="J141" s="3" t="s">
        <v>69</v>
      </c>
      <c r="K141" s="3">
        <v>2019</v>
      </c>
      <c r="L141" s="14"/>
      <c r="M141" s="64">
        <v>76000</v>
      </c>
      <c r="N141" s="3" t="s">
        <v>214</v>
      </c>
      <c r="O141" s="14" t="s">
        <v>1378</v>
      </c>
      <c r="P141" s="3"/>
    </row>
    <row r="142" spans="1:16" x14ac:dyDescent="0.25">
      <c r="A142" s="14">
        <v>140</v>
      </c>
      <c r="B142" s="4" t="s">
        <v>772</v>
      </c>
      <c r="C142" s="3" t="s">
        <v>1038</v>
      </c>
      <c r="D142" s="3" t="s">
        <v>65</v>
      </c>
      <c r="E142" s="4" t="s">
        <v>773</v>
      </c>
      <c r="F142" s="4" t="s">
        <v>21</v>
      </c>
      <c r="G142" s="3" t="s">
        <v>331</v>
      </c>
      <c r="H142" s="14" t="s">
        <v>56</v>
      </c>
      <c r="I142" s="3" t="s">
        <v>67</v>
      </c>
      <c r="J142" s="3" t="s">
        <v>69</v>
      </c>
      <c r="K142" s="3">
        <v>2019</v>
      </c>
      <c r="L142" s="14"/>
      <c r="M142" s="64">
        <v>76000</v>
      </c>
      <c r="N142" s="3" t="s">
        <v>214</v>
      </c>
      <c r="O142" s="14" t="s">
        <v>1379</v>
      </c>
      <c r="P142" s="3"/>
    </row>
    <row r="143" spans="1:16" x14ac:dyDescent="0.25">
      <c r="A143" s="14">
        <v>141</v>
      </c>
      <c r="B143" s="4" t="s">
        <v>772</v>
      </c>
      <c r="C143" s="3" t="s">
        <v>1038</v>
      </c>
      <c r="D143" s="3" t="s">
        <v>65</v>
      </c>
      <c r="E143" s="4" t="s">
        <v>773</v>
      </c>
      <c r="F143" s="4" t="s">
        <v>21</v>
      </c>
      <c r="G143" s="3" t="s">
        <v>331</v>
      </c>
      <c r="H143" s="14" t="s">
        <v>57</v>
      </c>
      <c r="I143" s="3" t="s">
        <v>67</v>
      </c>
      <c r="J143" s="3" t="s">
        <v>69</v>
      </c>
      <c r="K143" s="3">
        <v>2019</v>
      </c>
      <c r="L143" s="14"/>
      <c r="M143" s="64">
        <v>76000</v>
      </c>
      <c r="N143" s="3" t="s">
        <v>214</v>
      </c>
      <c r="O143" s="14" t="s">
        <v>1380</v>
      </c>
      <c r="P143" s="3"/>
    </row>
    <row r="144" spans="1:16" x14ac:dyDescent="0.25">
      <c r="A144" s="14">
        <v>142</v>
      </c>
      <c r="B144" s="4" t="s">
        <v>772</v>
      </c>
      <c r="C144" s="3" t="s">
        <v>1038</v>
      </c>
      <c r="D144" s="3" t="s">
        <v>65</v>
      </c>
      <c r="E144" s="4" t="s">
        <v>773</v>
      </c>
      <c r="F144" s="4" t="s">
        <v>21</v>
      </c>
      <c r="G144" s="3" t="s">
        <v>331</v>
      </c>
      <c r="H144" s="14" t="s">
        <v>58</v>
      </c>
      <c r="I144" s="3" t="s">
        <v>67</v>
      </c>
      <c r="J144" s="3" t="s">
        <v>69</v>
      </c>
      <c r="K144" s="3">
        <v>2019</v>
      </c>
      <c r="L144" s="14"/>
      <c r="M144" s="64">
        <v>76000</v>
      </c>
      <c r="N144" s="3" t="s">
        <v>214</v>
      </c>
      <c r="O144" s="14" t="s">
        <v>1381</v>
      </c>
      <c r="P144" s="3"/>
    </row>
    <row r="145" spans="1:16" x14ac:dyDescent="0.25">
      <c r="A145" s="14">
        <v>143</v>
      </c>
      <c r="B145" s="4" t="s">
        <v>772</v>
      </c>
      <c r="C145" s="3" t="s">
        <v>1038</v>
      </c>
      <c r="D145" s="3" t="s">
        <v>65</v>
      </c>
      <c r="E145" s="4" t="s">
        <v>773</v>
      </c>
      <c r="F145" s="4" t="s">
        <v>21</v>
      </c>
      <c r="G145" s="3" t="s">
        <v>331</v>
      </c>
      <c r="H145" s="14" t="s">
        <v>59</v>
      </c>
      <c r="I145" s="3" t="s">
        <v>67</v>
      </c>
      <c r="J145" s="3" t="s">
        <v>69</v>
      </c>
      <c r="K145" s="3">
        <v>2019</v>
      </c>
      <c r="L145" s="14"/>
      <c r="M145" s="64">
        <v>76000</v>
      </c>
      <c r="N145" s="3" t="s">
        <v>214</v>
      </c>
      <c r="O145" s="14" t="s">
        <v>1382</v>
      </c>
      <c r="P145" s="3"/>
    </row>
    <row r="146" spans="1:16" x14ac:dyDescent="0.25">
      <c r="A146" s="14">
        <v>144</v>
      </c>
      <c r="B146" s="4" t="s">
        <v>772</v>
      </c>
      <c r="C146" s="3" t="s">
        <v>1038</v>
      </c>
      <c r="D146" s="3" t="s">
        <v>65</v>
      </c>
      <c r="E146" s="4" t="s">
        <v>773</v>
      </c>
      <c r="F146" s="4" t="s">
        <v>21</v>
      </c>
      <c r="G146" s="3" t="s">
        <v>331</v>
      </c>
      <c r="H146" s="14" t="s">
        <v>60</v>
      </c>
      <c r="I146" s="3" t="s">
        <v>67</v>
      </c>
      <c r="J146" s="3" t="s">
        <v>69</v>
      </c>
      <c r="K146" s="3">
        <v>2019</v>
      </c>
      <c r="L146" s="14"/>
      <c r="M146" s="64">
        <v>76000</v>
      </c>
      <c r="N146" s="3" t="s">
        <v>214</v>
      </c>
      <c r="O146" s="14" t="s">
        <v>1383</v>
      </c>
      <c r="P146" s="3"/>
    </row>
    <row r="147" spans="1:16" x14ac:dyDescent="0.25">
      <c r="A147" s="14">
        <v>145</v>
      </c>
      <c r="B147" s="4" t="s">
        <v>772</v>
      </c>
      <c r="C147" s="3" t="s">
        <v>1038</v>
      </c>
      <c r="D147" s="3" t="s">
        <v>65</v>
      </c>
      <c r="E147" s="4" t="s">
        <v>773</v>
      </c>
      <c r="F147" s="4" t="s">
        <v>21</v>
      </c>
      <c r="G147" s="3" t="s">
        <v>331</v>
      </c>
      <c r="H147" s="14" t="s">
        <v>61</v>
      </c>
      <c r="I147" s="3" t="s">
        <v>67</v>
      </c>
      <c r="J147" s="3" t="s">
        <v>69</v>
      </c>
      <c r="K147" s="3">
        <v>2019</v>
      </c>
      <c r="L147" s="14"/>
      <c r="M147" s="64">
        <v>76000</v>
      </c>
      <c r="N147" s="3" t="s">
        <v>214</v>
      </c>
      <c r="O147" s="14" t="s">
        <v>1384</v>
      </c>
      <c r="P147" s="3"/>
    </row>
    <row r="148" spans="1:16" x14ac:dyDescent="0.25">
      <c r="A148" s="14">
        <v>146</v>
      </c>
      <c r="B148" s="4" t="s">
        <v>772</v>
      </c>
      <c r="C148" s="3" t="s">
        <v>1038</v>
      </c>
      <c r="D148" s="3" t="s">
        <v>65</v>
      </c>
      <c r="E148" s="4" t="s">
        <v>773</v>
      </c>
      <c r="F148" s="4" t="s">
        <v>21</v>
      </c>
      <c r="G148" s="3" t="s">
        <v>331</v>
      </c>
      <c r="H148" s="14" t="s">
        <v>70</v>
      </c>
      <c r="I148" s="3" t="s">
        <v>67</v>
      </c>
      <c r="J148" s="3" t="s">
        <v>69</v>
      </c>
      <c r="K148" s="3">
        <v>2019</v>
      </c>
      <c r="L148" s="14"/>
      <c r="M148" s="64">
        <v>76000</v>
      </c>
      <c r="N148" s="3" t="s">
        <v>214</v>
      </c>
      <c r="O148" s="14" t="s">
        <v>1385</v>
      </c>
      <c r="P148" s="3"/>
    </row>
    <row r="149" spans="1:16" x14ac:dyDescent="0.25">
      <c r="A149" s="14">
        <v>147</v>
      </c>
      <c r="B149" s="4" t="s">
        <v>772</v>
      </c>
      <c r="C149" s="3" t="s">
        <v>1038</v>
      </c>
      <c r="D149" s="3" t="s">
        <v>65</v>
      </c>
      <c r="E149" s="4" t="s">
        <v>773</v>
      </c>
      <c r="F149" s="4" t="s">
        <v>21</v>
      </c>
      <c r="G149" s="3" t="s">
        <v>331</v>
      </c>
      <c r="H149" s="14" t="s">
        <v>71</v>
      </c>
      <c r="I149" s="3" t="s">
        <v>67</v>
      </c>
      <c r="J149" s="3" t="s">
        <v>69</v>
      </c>
      <c r="K149" s="3">
        <v>2019</v>
      </c>
      <c r="L149" s="14"/>
      <c r="M149" s="64">
        <v>76000</v>
      </c>
      <c r="N149" s="3" t="s">
        <v>214</v>
      </c>
      <c r="O149" s="14" t="s">
        <v>1386</v>
      </c>
      <c r="P149" s="3"/>
    </row>
    <row r="150" spans="1:16" x14ac:dyDescent="0.25">
      <c r="A150" s="14">
        <v>148</v>
      </c>
      <c r="B150" s="4" t="s">
        <v>772</v>
      </c>
      <c r="C150" s="3" t="s">
        <v>1038</v>
      </c>
      <c r="D150" s="3" t="s">
        <v>65</v>
      </c>
      <c r="E150" s="4" t="s">
        <v>773</v>
      </c>
      <c r="F150" s="4" t="s">
        <v>21</v>
      </c>
      <c r="G150" s="3" t="s">
        <v>331</v>
      </c>
      <c r="H150" s="14" t="s">
        <v>72</v>
      </c>
      <c r="I150" s="3" t="s">
        <v>67</v>
      </c>
      <c r="J150" s="3" t="s">
        <v>69</v>
      </c>
      <c r="K150" s="3">
        <v>2019</v>
      </c>
      <c r="L150" s="14"/>
      <c r="M150" s="64">
        <v>76000</v>
      </c>
      <c r="N150" s="3" t="s">
        <v>214</v>
      </c>
      <c r="O150" s="14" t="s">
        <v>1387</v>
      </c>
      <c r="P150" s="3"/>
    </row>
    <row r="151" spans="1:16" x14ac:dyDescent="0.25">
      <c r="A151" s="14">
        <v>149</v>
      </c>
      <c r="B151" s="4" t="s">
        <v>772</v>
      </c>
      <c r="C151" s="3" t="s">
        <v>1038</v>
      </c>
      <c r="D151" s="3" t="s">
        <v>65</v>
      </c>
      <c r="E151" s="4" t="s">
        <v>773</v>
      </c>
      <c r="F151" s="4" t="s">
        <v>21</v>
      </c>
      <c r="G151" s="3" t="s">
        <v>331</v>
      </c>
      <c r="H151" s="14" t="s">
        <v>73</v>
      </c>
      <c r="I151" s="3" t="s">
        <v>67</v>
      </c>
      <c r="J151" s="3" t="s">
        <v>69</v>
      </c>
      <c r="K151" s="3">
        <v>2019</v>
      </c>
      <c r="L151" s="14"/>
      <c r="M151" s="64">
        <v>76000</v>
      </c>
      <c r="N151" s="3" t="s">
        <v>214</v>
      </c>
      <c r="O151" s="14" t="s">
        <v>1388</v>
      </c>
      <c r="P151" s="3"/>
    </row>
    <row r="152" spans="1:16" x14ac:dyDescent="0.25">
      <c r="A152" s="14">
        <v>150</v>
      </c>
      <c r="B152" s="4" t="s">
        <v>772</v>
      </c>
      <c r="C152" s="3" t="s">
        <v>1038</v>
      </c>
      <c r="D152" s="3" t="s">
        <v>65</v>
      </c>
      <c r="E152" s="4" t="s">
        <v>773</v>
      </c>
      <c r="F152" s="4" t="s">
        <v>21</v>
      </c>
      <c r="G152" s="3" t="s">
        <v>331</v>
      </c>
      <c r="H152" s="14" t="s">
        <v>74</v>
      </c>
      <c r="I152" s="3" t="s">
        <v>67</v>
      </c>
      <c r="J152" s="3" t="s">
        <v>69</v>
      </c>
      <c r="K152" s="3">
        <v>2019</v>
      </c>
      <c r="L152" s="14"/>
      <c r="M152" s="64">
        <v>76000</v>
      </c>
      <c r="N152" s="3" t="s">
        <v>214</v>
      </c>
      <c r="O152" s="14" t="s">
        <v>1389</v>
      </c>
      <c r="P152" s="3"/>
    </row>
    <row r="153" spans="1:16" x14ac:dyDescent="0.25">
      <c r="A153" s="14">
        <v>151</v>
      </c>
      <c r="B153" s="4" t="s">
        <v>772</v>
      </c>
      <c r="C153" s="3" t="s">
        <v>1038</v>
      </c>
      <c r="D153" s="3" t="s">
        <v>65</v>
      </c>
      <c r="E153" s="4" t="s">
        <v>773</v>
      </c>
      <c r="F153" s="4" t="s">
        <v>21</v>
      </c>
      <c r="G153" s="3" t="s">
        <v>331</v>
      </c>
      <c r="H153" s="14" t="s">
        <v>75</v>
      </c>
      <c r="I153" s="3" t="s">
        <v>67</v>
      </c>
      <c r="J153" s="3" t="s">
        <v>69</v>
      </c>
      <c r="K153" s="3">
        <v>2019</v>
      </c>
      <c r="L153" s="14"/>
      <c r="M153" s="64">
        <v>76000</v>
      </c>
      <c r="N153" s="3" t="s">
        <v>214</v>
      </c>
      <c r="O153" s="14" t="s">
        <v>1390</v>
      </c>
      <c r="P153" s="3"/>
    </row>
    <row r="154" spans="1:16" x14ac:dyDescent="0.25">
      <c r="A154" s="14">
        <v>152</v>
      </c>
      <c r="B154" s="4" t="s">
        <v>772</v>
      </c>
      <c r="C154" s="3" t="s">
        <v>1038</v>
      </c>
      <c r="D154" s="3" t="s">
        <v>65</v>
      </c>
      <c r="E154" s="4" t="s">
        <v>773</v>
      </c>
      <c r="F154" s="4" t="s">
        <v>21</v>
      </c>
      <c r="G154" s="3" t="s">
        <v>331</v>
      </c>
      <c r="H154" s="14" t="s">
        <v>76</v>
      </c>
      <c r="I154" s="3" t="s">
        <v>67</v>
      </c>
      <c r="J154" s="3" t="s">
        <v>69</v>
      </c>
      <c r="K154" s="3">
        <v>2019</v>
      </c>
      <c r="L154" s="14"/>
      <c r="M154" s="64">
        <v>76000</v>
      </c>
      <c r="N154" s="3" t="s">
        <v>214</v>
      </c>
      <c r="O154" s="14" t="s">
        <v>1391</v>
      </c>
      <c r="P154" s="3"/>
    </row>
    <row r="155" spans="1:16" x14ac:dyDescent="0.25">
      <c r="A155" s="14">
        <v>153</v>
      </c>
      <c r="B155" s="4" t="s">
        <v>772</v>
      </c>
      <c r="C155" s="3" t="s">
        <v>1038</v>
      </c>
      <c r="D155" s="3" t="s">
        <v>65</v>
      </c>
      <c r="E155" s="4" t="s">
        <v>773</v>
      </c>
      <c r="F155" s="4" t="s">
        <v>21</v>
      </c>
      <c r="G155" s="3" t="s">
        <v>331</v>
      </c>
      <c r="H155" s="14" t="s">
        <v>77</v>
      </c>
      <c r="I155" s="3" t="s">
        <v>67</v>
      </c>
      <c r="J155" s="3" t="s">
        <v>69</v>
      </c>
      <c r="K155" s="3">
        <v>2019</v>
      </c>
      <c r="L155" s="14"/>
      <c r="M155" s="64">
        <v>76000</v>
      </c>
      <c r="N155" s="3" t="s">
        <v>214</v>
      </c>
      <c r="O155" s="14" t="s">
        <v>1392</v>
      </c>
      <c r="P155" s="3"/>
    </row>
    <row r="156" spans="1:16" x14ac:dyDescent="0.25">
      <c r="A156" s="14">
        <v>154</v>
      </c>
      <c r="B156" s="4" t="s">
        <v>772</v>
      </c>
      <c r="C156" s="3" t="s">
        <v>1038</v>
      </c>
      <c r="D156" s="3" t="s">
        <v>65</v>
      </c>
      <c r="E156" s="4" t="s">
        <v>773</v>
      </c>
      <c r="F156" s="4" t="s">
        <v>21</v>
      </c>
      <c r="G156" s="3" t="s">
        <v>331</v>
      </c>
      <c r="H156" s="14" t="s">
        <v>78</v>
      </c>
      <c r="I156" s="3" t="s">
        <v>67</v>
      </c>
      <c r="J156" s="3" t="s">
        <v>69</v>
      </c>
      <c r="K156" s="3">
        <v>2019</v>
      </c>
      <c r="L156" s="14"/>
      <c r="M156" s="64">
        <v>76000</v>
      </c>
      <c r="N156" s="3" t="s">
        <v>214</v>
      </c>
      <c r="O156" s="14" t="s">
        <v>1393</v>
      </c>
      <c r="P156" s="3"/>
    </row>
    <row r="157" spans="1:16" x14ac:dyDescent="0.25">
      <c r="A157" s="14">
        <v>155</v>
      </c>
      <c r="B157" s="4" t="s">
        <v>772</v>
      </c>
      <c r="C157" s="3" t="s">
        <v>1038</v>
      </c>
      <c r="D157" s="3" t="s">
        <v>65</v>
      </c>
      <c r="E157" s="4" t="s">
        <v>773</v>
      </c>
      <c r="F157" s="4" t="s">
        <v>21</v>
      </c>
      <c r="G157" s="3" t="s">
        <v>331</v>
      </c>
      <c r="H157" s="14" t="s">
        <v>79</v>
      </c>
      <c r="I157" s="3" t="s">
        <v>67</v>
      </c>
      <c r="J157" s="3" t="s">
        <v>69</v>
      </c>
      <c r="K157" s="3">
        <v>2019</v>
      </c>
      <c r="L157" s="14"/>
      <c r="M157" s="64">
        <v>76000</v>
      </c>
      <c r="N157" s="3" t="s">
        <v>214</v>
      </c>
      <c r="O157" s="14" t="s">
        <v>1394</v>
      </c>
      <c r="P157" s="3"/>
    </row>
    <row r="158" spans="1:16" x14ac:dyDescent="0.25">
      <c r="A158" s="14">
        <v>156</v>
      </c>
      <c r="B158" s="4" t="s">
        <v>772</v>
      </c>
      <c r="C158" s="3" t="s">
        <v>1038</v>
      </c>
      <c r="D158" s="3" t="s">
        <v>65</v>
      </c>
      <c r="E158" s="4" t="s">
        <v>773</v>
      </c>
      <c r="F158" s="4" t="s">
        <v>21</v>
      </c>
      <c r="G158" s="3" t="s">
        <v>331</v>
      </c>
      <c r="H158" s="14" t="s">
        <v>80</v>
      </c>
      <c r="I158" s="3" t="s">
        <v>67</v>
      </c>
      <c r="J158" s="3" t="s">
        <v>69</v>
      </c>
      <c r="K158" s="3">
        <v>2019</v>
      </c>
      <c r="L158" s="14"/>
      <c r="M158" s="64">
        <v>76000</v>
      </c>
      <c r="N158" s="3" t="s">
        <v>214</v>
      </c>
      <c r="O158" s="14" t="s">
        <v>1395</v>
      </c>
      <c r="P158" s="3"/>
    </row>
    <row r="159" spans="1:16" x14ac:dyDescent="0.25">
      <c r="A159" s="14">
        <v>157</v>
      </c>
      <c r="B159" s="4" t="s">
        <v>772</v>
      </c>
      <c r="C159" s="3" t="s">
        <v>1038</v>
      </c>
      <c r="D159" s="3" t="s">
        <v>65</v>
      </c>
      <c r="E159" s="4" t="s">
        <v>773</v>
      </c>
      <c r="F159" s="4" t="s">
        <v>21</v>
      </c>
      <c r="G159" s="3" t="s">
        <v>331</v>
      </c>
      <c r="H159" s="14" t="s">
        <v>81</v>
      </c>
      <c r="I159" s="3" t="s">
        <v>67</v>
      </c>
      <c r="J159" s="3" t="s">
        <v>69</v>
      </c>
      <c r="K159" s="3">
        <v>2019</v>
      </c>
      <c r="L159" s="14"/>
      <c r="M159" s="64">
        <v>76000</v>
      </c>
      <c r="N159" s="3" t="s">
        <v>214</v>
      </c>
      <c r="O159" s="14" t="s">
        <v>1396</v>
      </c>
      <c r="P159" s="3"/>
    </row>
    <row r="160" spans="1:16" x14ac:dyDescent="0.25">
      <c r="A160" s="14">
        <v>158</v>
      </c>
      <c r="B160" s="4" t="s">
        <v>772</v>
      </c>
      <c r="C160" s="3" t="s">
        <v>1038</v>
      </c>
      <c r="D160" s="3" t="s">
        <v>65</v>
      </c>
      <c r="E160" s="4" t="s">
        <v>773</v>
      </c>
      <c r="F160" s="4" t="s">
        <v>21</v>
      </c>
      <c r="G160" s="3" t="s">
        <v>331</v>
      </c>
      <c r="H160" s="14" t="s">
        <v>82</v>
      </c>
      <c r="I160" s="3" t="s">
        <v>67</v>
      </c>
      <c r="J160" s="3" t="s">
        <v>69</v>
      </c>
      <c r="K160" s="3">
        <v>2019</v>
      </c>
      <c r="L160" s="14"/>
      <c r="M160" s="64">
        <v>76000</v>
      </c>
      <c r="N160" s="3" t="s">
        <v>214</v>
      </c>
      <c r="O160" s="14" t="s">
        <v>1397</v>
      </c>
      <c r="P160" s="3"/>
    </row>
    <row r="161" spans="1:16" x14ac:dyDescent="0.25">
      <c r="A161" s="14">
        <v>159</v>
      </c>
      <c r="B161" s="4" t="s">
        <v>772</v>
      </c>
      <c r="C161" s="3" t="s">
        <v>1038</v>
      </c>
      <c r="D161" s="3" t="s">
        <v>65</v>
      </c>
      <c r="E161" s="4" t="s">
        <v>773</v>
      </c>
      <c r="F161" s="4" t="s">
        <v>21</v>
      </c>
      <c r="G161" s="3" t="s">
        <v>331</v>
      </c>
      <c r="H161" s="14" t="s">
        <v>83</v>
      </c>
      <c r="I161" s="3" t="s">
        <v>67</v>
      </c>
      <c r="J161" s="3" t="s">
        <v>69</v>
      </c>
      <c r="K161" s="3">
        <v>2019</v>
      </c>
      <c r="L161" s="14"/>
      <c r="M161" s="64">
        <v>76000</v>
      </c>
      <c r="N161" s="3" t="s">
        <v>214</v>
      </c>
      <c r="O161" s="14" t="s">
        <v>1398</v>
      </c>
      <c r="P161" s="3"/>
    </row>
    <row r="162" spans="1:16" x14ac:dyDescent="0.25">
      <c r="A162" s="14">
        <v>160</v>
      </c>
      <c r="B162" s="4" t="s">
        <v>772</v>
      </c>
      <c r="C162" s="3" t="s">
        <v>1038</v>
      </c>
      <c r="D162" s="3" t="s">
        <v>65</v>
      </c>
      <c r="E162" s="4" t="s">
        <v>773</v>
      </c>
      <c r="F162" s="4" t="s">
        <v>21</v>
      </c>
      <c r="G162" s="3" t="s">
        <v>331</v>
      </c>
      <c r="H162" s="14" t="s">
        <v>84</v>
      </c>
      <c r="I162" s="3" t="s">
        <v>67</v>
      </c>
      <c r="J162" s="3" t="s">
        <v>69</v>
      </c>
      <c r="K162" s="3">
        <v>2019</v>
      </c>
      <c r="L162" s="14"/>
      <c r="M162" s="64">
        <v>76000</v>
      </c>
      <c r="N162" s="3" t="s">
        <v>214</v>
      </c>
      <c r="O162" s="14" t="s">
        <v>1399</v>
      </c>
      <c r="P162" s="3"/>
    </row>
    <row r="163" spans="1:16" x14ac:dyDescent="0.25">
      <c r="A163" s="14">
        <v>161</v>
      </c>
      <c r="B163" s="4" t="s">
        <v>772</v>
      </c>
      <c r="C163" s="3" t="s">
        <v>1038</v>
      </c>
      <c r="D163" s="3" t="s">
        <v>65</v>
      </c>
      <c r="E163" s="4" t="s">
        <v>773</v>
      </c>
      <c r="F163" s="4" t="s">
        <v>21</v>
      </c>
      <c r="G163" s="3" t="s">
        <v>331</v>
      </c>
      <c r="H163" s="14" t="s">
        <v>85</v>
      </c>
      <c r="I163" s="3" t="s">
        <v>67</v>
      </c>
      <c r="J163" s="3" t="s">
        <v>69</v>
      </c>
      <c r="K163" s="3">
        <v>2019</v>
      </c>
      <c r="L163" s="14"/>
      <c r="M163" s="64">
        <v>76000</v>
      </c>
      <c r="N163" s="3" t="s">
        <v>214</v>
      </c>
      <c r="O163" s="14" t="s">
        <v>1400</v>
      </c>
      <c r="P163" s="3"/>
    </row>
    <row r="164" spans="1:16" x14ac:dyDescent="0.25">
      <c r="A164" s="14">
        <v>162</v>
      </c>
      <c r="B164" s="4" t="s">
        <v>772</v>
      </c>
      <c r="C164" s="3" t="s">
        <v>1038</v>
      </c>
      <c r="D164" s="3" t="s">
        <v>65</v>
      </c>
      <c r="E164" s="4" t="s">
        <v>773</v>
      </c>
      <c r="F164" s="4" t="s">
        <v>21</v>
      </c>
      <c r="G164" s="3" t="s">
        <v>331</v>
      </c>
      <c r="H164" s="14" t="s">
        <v>86</v>
      </c>
      <c r="I164" s="3" t="s">
        <v>67</v>
      </c>
      <c r="J164" s="3" t="s">
        <v>69</v>
      </c>
      <c r="K164" s="3">
        <v>2019</v>
      </c>
      <c r="L164" s="14"/>
      <c r="M164" s="64">
        <v>76000</v>
      </c>
      <c r="N164" s="3" t="s">
        <v>214</v>
      </c>
      <c r="O164" s="14" t="s">
        <v>1401</v>
      </c>
      <c r="P164" s="3"/>
    </row>
    <row r="165" spans="1:16" x14ac:dyDescent="0.25">
      <c r="A165" s="14">
        <v>163</v>
      </c>
      <c r="B165" s="4" t="s">
        <v>772</v>
      </c>
      <c r="C165" s="3" t="s">
        <v>1038</v>
      </c>
      <c r="D165" s="3" t="s">
        <v>65</v>
      </c>
      <c r="E165" s="4" t="s">
        <v>773</v>
      </c>
      <c r="F165" s="4" t="s">
        <v>21</v>
      </c>
      <c r="G165" s="3" t="s">
        <v>331</v>
      </c>
      <c r="H165" s="14" t="s">
        <v>87</v>
      </c>
      <c r="I165" s="3" t="s">
        <v>67</v>
      </c>
      <c r="J165" s="3" t="s">
        <v>69</v>
      </c>
      <c r="K165" s="3">
        <v>2019</v>
      </c>
      <c r="L165" s="14"/>
      <c r="M165" s="64">
        <v>76000</v>
      </c>
      <c r="N165" s="3" t="s">
        <v>214</v>
      </c>
      <c r="O165" s="14" t="s">
        <v>1402</v>
      </c>
      <c r="P165" s="3"/>
    </row>
    <row r="166" spans="1:16" x14ac:dyDescent="0.25">
      <c r="A166" s="14">
        <v>164</v>
      </c>
      <c r="B166" s="4" t="s">
        <v>772</v>
      </c>
      <c r="C166" s="3" t="s">
        <v>1038</v>
      </c>
      <c r="D166" s="3" t="s">
        <v>65</v>
      </c>
      <c r="E166" s="4" t="s">
        <v>773</v>
      </c>
      <c r="F166" s="4" t="s">
        <v>21</v>
      </c>
      <c r="G166" s="3" t="s">
        <v>331</v>
      </c>
      <c r="H166" s="14" t="s">
        <v>88</v>
      </c>
      <c r="I166" s="3" t="s">
        <v>67</v>
      </c>
      <c r="J166" s="3" t="s">
        <v>69</v>
      </c>
      <c r="K166" s="3">
        <v>2019</v>
      </c>
      <c r="L166" s="14"/>
      <c r="M166" s="64">
        <v>76000</v>
      </c>
      <c r="N166" s="3" t="s">
        <v>214</v>
      </c>
      <c r="O166" s="14" t="s">
        <v>1403</v>
      </c>
      <c r="P166" s="3"/>
    </row>
    <row r="167" spans="1:16" x14ac:dyDescent="0.25">
      <c r="A167" s="14">
        <v>165</v>
      </c>
      <c r="B167" s="4" t="s">
        <v>772</v>
      </c>
      <c r="C167" s="3" t="s">
        <v>1038</v>
      </c>
      <c r="D167" s="3" t="s">
        <v>65</v>
      </c>
      <c r="E167" s="4" t="s">
        <v>773</v>
      </c>
      <c r="F167" s="4" t="s">
        <v>21</v>
      </c>
      <c r="G167" s="3" t="s">
        <v>331</v>
      </c>
      <c r="H167" s="14" t="s">
        <v>89</v>
      </c>
      <c r="I167" s="3" t="s">
        <v>67</v>
      </c>
      <c r="J167" s="3" t="s">
        <v>69</v>
      </c>
      <c r="K167" s="3">
        <v>2019</v>
      </c>
      <c r="L167" s="14"/>
      <c r="M167" s="64">
        <v>76000</v>
      </c>
      <c r="N167" s="3" t="s">
        <v>214</v>
      </c>
      <c r="O167" s="14" t="s">
        <v>1404</v>
      </c>
      <c r="P167" s="3"/>
    </row>
    <row r="168" spans="1:16" x14ac:dyDescent="0.25">
      <c r="A168" s="14">
        <v>166</v>
      </c>
      <c r="B168" s="4" t="s">
        <v>772</v>
      </c>
      <c r="C168" s="3" t="s">
        <v>1038</v>
      </c>
      <c r="D168" s="3" t="s">
        <v>65</v>
      </c>
      <c r="E168" s="4" t="s">
        <v>773</v>
      </c>
      <c r="F168" s="4" t="s">
        <v>21</v>
      </c>
      <c r="G168" s="3" t="s">
        <v>331</v>
      </c>
      <c r="H168" s="14" t="s">
        <v>90</v>
      </c>
      <c r="I168" s="3" t="s">
        <v>67</v>
      </c>
      <c r="J168" s="3" t="s">
        <v>69</v>
      </c>
      <c r="K168" s="3">
        <v>2019</v>
      </c>
      <c r="L168" s="14"/>
      <c r="M168" s="64">
        <v>76000</v>
      </c>
      <c r="N168" s="3" t="s">
        <v>214</v>
      </c>
      <c r="O168" s="14" t="s">
        <v>1405</v>
      </c>
      <c r="P168" s="3"/>
    </row>
    <row r="169" spans="1:16" x14ac:dyDescent="0.25">
      <c r="A169" s="14">
        <v>167</v>
      </c>
      <c r="B169" s="4" t="s">
        <v>772</v>
      </c>
      <c r="C169" s="3" t="s">
        <v>1038</v>
      </c>
      <c r="D169" s="3" t="s">
        <v>65</v>
      </c>
      <c r="E169" s="4" t="s">
        <v>773</v>
      </c>
      <c r="F169" s="4" t="s">
        <v>21</v>
      </c>
      <c r="G169" s="3" t="s">
        <v>331</v>
      </c>
      <c r="H169" s="14" t="s">
        <v>91</v>
      </c>
      <c r="I169" s="3" t="s">
        <v>67</v>
      </c>
      <c r="J169" s="3" t="s">
        <v>69</v>
      </c>
      <c r="K169" s="3">
        <v>2019</v>
      </c>
      <c r="L169" s="14"/>
      <c r="M169" s="64">
        <v>76000</v>
      </c>
      <c r="N169" s="3" t="s">
        <v>214</v>
      </c>
      <c r="O169" s="14" t="s">
        <v>1406</v>
      </c>
      <c r="P169" s="3"/>
    </row>
    <row r="170" spans="1:16" x14ac:dyDescent="0.25">
      <c r="A170" s="14">
        <v>168</v>
      </c>
      <c r="B170" s="4" t="s">
        <v>772</v>
      </c>
      <c r="C170" s="3" t="s">
        <v>1038</v>
      </c>
      <c r="D170" s="3" t="s">
        <v>65</v>
      </c>
      <c r="E170" s="4" t="s">
        <v>773</v>
      </c>
      <c r="F170" s="4" t="s">
        <v>21</v>
      </c>
      <c r="G170" s="3" t="s">
        <v>331</v>
      </c>
      <c r="H170" s="14" t="s">
        <v>92</v>
      </c>
      <c r="I170" s="3" t="s">
        <v>67</v>
      </c>
      <c r="J170" s="3" t="s">
        <v>69</v>
      </c>
      <c r="K170" s="3">
        <v>2019</v>
      </c>
      <c r="L170" s="14"/>
      <c r="M170" s="64">
        <v>76000</v>
      </c>
      <c r="N170" s="3" t="s">
        <v>214</v>
      </c>
      <c r="O170" s="14" t="s">
        <v>1407</v>
      </c>
      <c r="P170" s="3"/>
    </row>
    <row r="171" spans="1:16" x14ac:dyDescent="0.25">
      <c r="A171" s="14">
        <v>169</v>
      </c>
      <c r="B171" s="4" t="s">
        <v>772</v>
      </c>
      <c r="C171" s="3" t="s">
        <v>1038</v>
      </c>
      <c r="D171" s="3" t="s">
        <v>65</v>
      </c>
      <c r="E171" s="4" t="s">
        <v>773</v>
      </c>
      <c r="F171" s="4" t="s">
        <v>21</v>
      </c>
      <c r="G171" s="3" t="s">
        <v>331</v>
      </c>
      <c r="H171" s="14" t="s">
        <v>93</v>
      </c>
      <c r="I171" s="3" t="s">
        <v>67</v>
      </c>
      <c r="J171" s="3" t="s">
        <v>69</v>
      </c>
      <c r="K171" s="3">
        <v>2019</v>
      </c>
      <c r="L171" s="14"/>
      <c r="M171" s="64">
        <v>76000</v>
      </c>
      <c r="N171" s="3" t="s">
        <v>214</v>
      </c>
      <c r="O171" s="14" t="s">
        <v>1408</v>
      </c>
      <c r="P171" s="3"/>
    </row>
    <row r="172" spans="1:16" x14ac:dyDescent="0.25">
      <c r="A172" s="14">
        <v>170</v>
      </c>
      <c r="B172" s="4" t="s">
        <v>772</v>
      </c>
      <c r="C172" s="3" t="s">
        <v>1038</v>
      </c>
      <c r="D172" s="3" t="s">
        <v>65</v>
      </c>
      <c r="E172" s="4" t="s">
        <v>773</v>
      </c>
      <c r="F172" s="4" t="s">
        <v>21</v>
      </c>
      <c r="G172" s="3" t="s">
        <v>331</v>
      </c>
      <c r="H172" s="14" t="s">
        <v>94</v>
      </c>
      <c r="I172" s="3" t="s">
        <v>67</v>
      </c>
      <c r="J172" s="3" t="s">
        <v>69</v>
      </c>
      <c r="K172" s="3">
        <v>2019</v>
      </c>
      <c r="L172" s="14"/>
      <c r="M172" s="64">
        <v>76000</v>
      </c>
      <c r="N172" s="3" t="s">
        <v>214</v>
      </c>
      <c r="O172" s="14" t="s">
        <v>1409</v>
      </c>
      <c r="P172" s="3"/>
    </row>
    <row r="173" spans="1:16" x14ac:dyDescent="0.25">
      <c r="A173" s="14">
        <v>171</v>
      </c>
      <c r="B173" s="4" t="s">
        <v>772</v>
      </c>
      <c r="C173" s="3" t="s">
        <v>1038</v>
      </c>
      <c r="D173" s="3" t="s">
        <v>65</v>
      </c>
      <c r="E173" s="4" t="s">
        <v>773</v>
      </c>
      <c r="F173" s="4" t="s">
        <v>21</v>
      </c>
      <c r="G173" s="3" t="s">
        <v>331</v>
      </c>
      <c r="H173" s="14" t="s">
        <v>95</v>
      </c>
      <c r="I173" s="3" t="s">
        <v>67</v>
      </c>
      <c r="J173" s="3" t="s">
        <v>69</v>
      </c>
      <c r="K173" s="3">
        <v>2022</v>
      </c>
      <c r="L173" s="14"/>
      <c r="M173" s="64">
        <v>76000</v>
      </c>
      <c r="N173" s="3" t="s">
        <v>214</v>
      </c>
      <c r="O173" s="14" t="s">
        <v>1410</v>
      </c>
      <c r="P173" s="3"/>
    </row>
    <row r="174" spans="1:16" x14ac:dyDescent="0.25">
      <c r="A174" s="14">
        <v>172</v>
      </c>
      <c r="B174" s="4" t="s">
        <v>772</v>
      </c>
      <c r="C174" s="3" t="s">
        <v>1038</v>
      </c>
      <c r="D174" s="3" t="s">
        <v>65</v>
      </c>
      <c r="E174" s="4" t="s">
        <v>773</v>
      </c>
      <c r="F174" s="4" t="s">
        <v>21</v>
      </c>
      <c r="G174" s="3" t="s">
        <v>331</v>
      </c>
      <c r="H174" s="14" t="s">
        <v>96</v>
      </c>
      <c r="I174" s="3" t="s">
        <v>67</v>
      </c>
      <c r="J174" s="3" t="s">
        <v>69</v>
      </c>
      <c r="K174" s="3">
        <v>2022</v>
      </c>
      <c r="L174" s="14"/>
      <c r="M174" s="64">
        <v>76000</v>
      </c>
      <c r="N174" s="3" t="s">
        <v>214</v>
      </c>
      <c r="O174" s="14" t="s">
        <v>1411</v>
      </c>
      <c r="P174" s="3"/>
    </row>
    <row r="175" spans="1:16" x14ac:dyDescent="0.25">
      <c r="A175" s="14">
        <v>173</v>
      </c>
      <c r="B175" s="4" t="s">
        <v>772</v>
      </c>
      <c r="C175" s="3" t="s">
        <v>1038</v>
      </c>
      <c r="D175" s="3" t="s">
        <v>65</v>
      </c>
      <c r="E175" s="4" t="s">
        <v>773</v>
      </c>
      <c r="F175" s="4" t="s">
        <v>21</v>
      </c>
      <c r="G175" s="3" t="s">
        <v>331</v>
      </c>
      <c r="H175" s="14" t="s">
        <v>97</v>
      </c>
      <c r="I175" s="3" t="s">
        <v>67</v>
      </c>
      <c r="J175" s="3" t="s">
        <v>69</v>
      </c>
      <c r="K175" s="3">
        <v>2022</v>
      </c>
      <c r="L175" s="14"/>
      <c r="M175" s="64">
        <v>76000</v>
      </c>
      <c r="N175" s="3" t="s">
        <v>214</v>
      </c>
      <c r="O175" s="14" t="s">
        <v>1412</v>
      </c>
      <c r="P175" s="3"/>
    </row>
    <row r="176" spans="1:16" x14ac:dyDescent="0.25">
      <c r="A176" s="14">
        <v>174</v>
      </c>
      <c r="B176" s="4" t="s">
        <v>772</v>
      </c>
      <c r="C176" s="3" t="s">
        <v>1038</v>
      </c>
      <c r="D176" s="3" t="s">
        <v>65</v>
      </c>
      <c r="E176" s="4" t="s">
        <v>773</v>
      </c>
      <c r="F176" s="4" t="s">
        <v>21</v>
      </c>
      <c r="G176" s="3" t="s">
        <v>331</v>
      </c>
      <c r="H176" s="14" t="s">
        <v>98</v>
      </c>
      <c r="I176" s="3" t="s">
        <v>67</v>
      </c>
      <c r="J176" s="3" t="s">
        <v>69</v>
      </c>
      <c r="K176" s="3">
        <v>2022</v>
      </c>
      <c r="L176" s="14"/>
      <c r="M176" s="64">
        <v>76000</v>
      </c>
      <c r="N176" s="3" t="s">
        <v>214</v>
      </c>
      <c r="O176" s="14" t="s">
        <v>1413</v>
      </c>
      <c r="P176" s="3"/>
    </row>
    <row r="177" spans="1:16" x14ac:dyDescent="0.25">
      <c r="A177" s="14">
        <v>175</v>
      </c>
      <c r="B177" s="4" t="s">
        <v>772</v>
      </c>
      <c r="C177" s="3" t="s">
        <v>1038</v>
      </c>
      <c r="D177" s="3" t="s">
        <v>65</v>
      </c>
      <c r="E177" s="4" t="s">
        <v>773</v>
      </c>
      <c r="F177" s="4" t="s">
        <v>21</v>
      </c>
      <c r="G177" s="3" t="s">
        <v>331</v>
      </c>
      <c r="H177" s="14" t="s">
        <v>99</v>
      </c>
      <c r="I177" s="3" t="s">
        <v>67</v>
      </c>
      <c r="J177" s="3" t="s">
        <v>69</v>
      </c>
      <c r="K177" s="3">
        <v>2022</v>
      </c>
      <c r="L177" s="14"/>
      <c r="M177" s="64">
        <v>76000</v>
      </c>
      <c r="N177" s="3" t="s">
        <v>214</v>
      </c>
      <c r="O177" s="14" t="s">
        <v>1414</v>
      </c>
      <c r="P177" s="3"/>
    </row>
    <row r="178" spans="1:16" x14ac:dyDescent="0.25">
      <c r="A178" s="14">
        <v>176</v>
      </c>
      <c r="B178" s="4" t="s">
        <v>772</v>
      </c>
      <c r="C178" s="3" t="s">
        <v>1038</v>
      </c>
      <c r="D178" s="3" t="s">
        <v>65</v>
      </c>
      <c r="E178" s="4" t="s">
        <v>773</v>
      </c>
      <c r="F178" s="4" t="s">
        <v>21</v>
      </c>
      <c r="G178" s="3" t="s">
        <v>331</v>
      </c>
      <c r="H178" s="14" t="s">
        <v>100</v>
      </c>
      <c r="I178" s="3" t="s">
        <v>67</v>
      </c>
      <c r="J178" s="3" t="s">
        <v>69</v>
      </c>
      <c r="K178" s="3">
        <v>2022</v>
      </c>
      <c r="L178" s="14"/>
      <c r="M178" s="64">
        <v>76000</v>
      </c>
      <c r="N178" s="3" t="s">
        <v>214</v>
      </c>
      <c r="O178" s="14" t="s">
        <v>1415</v>
      </c>
      <c r="P178" s="3"/>
    </row>
    <row r="179" spans="1:16" x14ac:dyDescent="0.25">
      <c r="A179" s="14">
        <v>177</v>
      </c>
      <c r="B179" s="4" t="s">
        <v>772</v>
      </c>
      <c r="C179" s="3" t="s">
        <v>1038</v>
      </c>
      <c r="D179" s="3" t="s">
        <v>65</v>
      </c>
      <c r="E179" s="4" t="s">
        <v>773</v>
      </c>
      <c r="F179" s="4" t="s">
        <v>21</v>
      </c>
      <c r="G179" s="3" t="s">
        <v>331</v>
      </c>
      <c r="H179" s="14" t="s">
        <v>101</v>
      </c>
      <c r="I179" s="3" t="s">
        <v>67</v>
      </c>
      <c r="J179" s="3" t="s">
        <v>69</v>
      </c>
      <c r="K179" s="3">
        <v>2022</v>
      </c>
      <c r="L179" s="14"/>
      <c r="M179" s="64">
        <v>76000</v>
      </c>
      <c r="N179" s="3" t="s">
        <v>214</v>
      </c>
      <c r="O179" s="14" t="s">
        <v>1416</v>
      </c>
      <c r="P179" s="3"/>
    </row>
    <row r="180" spans="1:16" x14ac:dyDescent="0.25">
      <c r="A180" s="14">
        <v>178</v>
      </c>
      <c r="B180" s="4" t="s">
        <v>772</v>
      </c>
      <c r="C180" s="3" t="s">
        <v>1038</v>
      </c>
      <c r="D180" s="3" t="s">
        <v>65</v>
      </c>
      <c r="E180" s="4" t="s">
        <v>773</v>
      </c>
      <c r="F180" s="4" t="s">
        <v>21</v>
      </c>
      <c r="G180" s="3" t="s">
        <v>331</v>
      </c>
      <c r="H180" s="14" t="s">
        <v>102</v>
      </c>
      <c r="I180" s="3" t="s">
        <v>67</v>
      </c>
      <c r="J180" s="3" t="s">
        <v>69</v>
      </c>
      <c r="K180" s="3">
        <v>2022</v>
      </c>
      <c r="L180" s="14"/>
      <c r="M180" s="64">
        <v>76000</v>
      </c>
      <c r="N180" s="3" t="s">
        <v>214</v>
      </c>
      <c r="O180" s="14" t="s">
        <v>1417</v>
      </c>
      <c r="P180" s="3"/>
    </row>
    <row r="181" spans="1:16" x14ac:dyDescent="0.25">
      <c r="A181" s="14">
        <v>179</v>
      </c>
      <c r="B181" s="4" t="s">
        <v>772</v>
      </c>
      <c r="C181" s="3" t="s">
        <v>1038</v>
      </c>
      <c r="D181" s="3" t="s">
        <v>65</v>
      </c>
      <c r="E181" s="4" t="s">
        <v>773</v>
      </c>
      <c r="F181" s="4" t="s">
        <v>21</v>
      </c>
      <c r="G181" s="3" t="s">
        <v>331</v>
      </c>
      <c r="H181" s="14" t="s">
        <v>103</v>
      </c>
      <c r="I181" s="3" t="s">
        <v>67</v>
      </c>
      <c r="J181" s="3" t="s">
        <v>69</v>
      </c>
      <c r="K181" s="3">
        <v>2022</v>
      </c>
      <c r="L181" s="14"/>
      <c r="M181" s="64">
        <v>76000</v>
      </c>
      <c r="N181" s="3" t="s">
        <v>214</v>
      </c>
      <c r="O181" s="14" t="s">
        <v>1418</v>
      </c>
      <c r="P181" s="3"/>
    </row>
    <row r="182" spans="1:16" x14ac:dyDescent="0.25">
      <c r="A182" s="14">
        <v>180</v>
      </c>
      <c r="B182" s="4" t="s">
        <v>772</v>
      </c>
      <c r="C182" s="3" t="s">
        <v>1038</v>
      </c>
      <c r="D182" s="3" t="s">
        <v>65</v>
      </c>
      <c r="E182" s="4" t="s">
        <v>773</v>
      </c>
      <c r="F182" s="4" t="s">
        <v>21</v>
      </c>
      <c r="G182" s="3" t="s">
        <v>331</v>
      </c>
      <c r="H182" s="14" t="s">
        <v>104</v>
      </c>
      <c r="I182" s="3" t="s">
        <v>67</v>
      </c>
      <c r="J182" s="3" t="s">
        <v>69</v>
      </c>
      <c r="K182" s="3">
        <v>2022</v>
      </c>
      <c r="L182" s="14"/>
      <c r="M182" s="64">
        <v>76000</v>
      </c>
      <c r="N182" s="3" t="s">
        <v>214</v>
      </c>
      <c r="O182" s="14" t="s">
        <v>1419</v>
      </c>
      <c r="P182" s="3"/>
    </row>
    <row r="183" spans="1:16" x14ac:dyDescent="0.25">
      <c r="A183" s="14">
        <v>181</v>
      </c>
      <c r="B183" s="4" t="s">
        <v>772</v>
      </c>
      <c r="C183" s="3" t="s">
        <v>1038</v>
      </c>
      <c r="D183" s="3" t="s">
        <v>65</v>
      </c>
      <c r="E183" s="4" t="s">
        <v>773</v>
      </c>
      <c r="F183" s="4" t="s">
        <v>21</v>
      </c>
      <c r="G183" s="3" t="s">
        <v>331</v>
      </c>
      <c r="H183" s="14" t="s">
        <v>244</v>
      </c>
      <c r="I183" s="3" t="s">
        <v>978</v>
      </c>
      <c r="J183" s="3" t="s">
        <v>69</v>
      </c>
      <c r="K183" s="3">
        <v>2022</v>
      </c>
      <c r="L183" s="5"/>
      <c r="M183" s="64">
        <v>76000</v>
      </c>
      <c r="N183" s="3" t="s">
        <v>214</v>
      </c>
      <c r="O183" s="14" t="s">
        <v>1437</v>
      </c>
      <c r="P183" s="3"/>
    </row>
    <row r="184" spans="1:16" x14ac:dyDescent="0.25">
      <c r="A184" s="14">
        <v>182</v>
      </c>
      <c r="B184" s="4" t="s">
        <v>772</v>
      </c>
      <c r="C184" s="3" t="s">
        <v>1038</v>
      </c>
      <c r="D184" s="3" t="s">
        <v>65</v>
      </c>
      <c r="E184" s="4" t="s">
        <v>773</v>
      </c>
      <c r="F184" s="4" t="s">
        <v>21</v>
      </c>
      <c r="G184" s="3" t="s">
        <v>331</v>
      </c>
      <c r="H184" s="14" t="s">
        <v>245</v>
      </c>
      <c r="I184" s="3" t="s">
        <v>978</v>
      </c>
      <c r="J184" s="3" t="s">
        <v>69</v>
      </c>
      <c r="K184" s="3">
        <v>2022</v>
      </c>
      <c r="L184" s="5"/>
      <c r="M184" s="64">
        <v>76000</v>
      </c>
      <c r="N184" s="3" t="s">
        <v>214</v>
      </c>
      <c r="O184" s="14" t="s">
        <v>1438</v>
      </c>
      <c r="P184" s="3"/>
    </row>
    <row r="185" spans="1:16" x14ac:dyDescent="0.25">
      <c r="A185" s="14">
        <v>183</v>
      </c>
      <c r="B185" s="4" t="s">
        <v>772</v>
      </c>
      <c r="C185" s="3" t="s">
        <v>1038</v>
      </c>
      <c r="D185" s="3" t="s">
        <v>65</v>
      </c>
      <c r="E185" s="4" t="s">
        <v>773</v>
      </c>
      <c r="F185" s="4" t="s">
        <v>21</v>
      </c>
      <c r="G185" s="3" t="s">
        <v>331</v>
      </c>
      <c r="H185" s="14" t="s">
        <v>246</v>
      </c>
      <c r="I185" s="3" t="s">
        <v>978</v>
      </c>
      <c r="J185" s="3" t="s">
        <v>69</v>
      </c>
      <c r="K185" s="3">
        <v>2022</v>
      </c>
      <c r="L185" s="5"/>
      <c r="M185" s="64">
        <v>76000</v>
      </c>
      <c r="N185" s="3" t="s">
        <v>214</v>
      </c>
      <c r="O185" s="14" t="s">
        <v>1439</v>
      </c>
      <c r="P185" s="3"/>
    </row>
    <row r="186" spans="1:16" x14ac:dyDescent="0.25">
      <c r="A186" s="14">
        <v>184</v>
      </c>
      <c r="B186" s="4" t="s">
        <v>772</v>
      </c>
      <c r="C186" s="3" t="s">
        <v>1038</v>
      </c>
      <c r="D186" s="3" t="s">
        <v>65</v>
      </c>
      <c r="E186" s="4" t="s">
        <v>773</v>
      </c>
      <c r="F186" s="4" t="s">
        <v>21</v>
      </c>
      <c r="G186" s="3" t="s">
        <v>331</v>
      </c>
      <c r="H186" s="14" t="s">
        <v>247</v>
      </c>
      <c r="I186" s="3" t="s">
        <v>978</v>
      </c>
      <c r="J186" s="3" t="s">
        <v>69</v>
      </c>
      <c r="K186" s="3">
        <v>2022</v>
      </c>
      <c r="L186" s="5"/>
      <c r="M186" s="64">
        <v>76000</v>
      </c>
      <c r="N186" s="3" t="s">
        <v>214</v>
      </c>
      <c r="O186" s="14" t="s">
        <v>1440</v>
      </c>
      <c r="P186" s="3"/>
    </row>
    <row r="187" spans="1:16" x14ac:dyDescent="0.25">
      <c r="A187" s="14">
        <v>185</v>
      </c>
      <c r="B187" s="4" t="s">
        <v>432</v>
      </c>
      <c r="C187" s="3" t="s">
        <v>1039</v>
      </c>
      <c r="D187" s="3" t="s">
        <v>65</v>
      </c>
      <c r="E187" s="4" t="s">
        <v>280</v>
      </c>
      <c r="F187" s="4" t="s">
        <v>23</v>
      </c>
      <c r="G187" s="3" t="s">
        <v>333</v>
      </c>
      <c r="H187" s="14" t="s">
        <v>37</v>
      </c>
      <c r="I187" s="20" t="s">
        <v>439</v>
      </c>
      <c r="J187" s="3" t="s">
        <v>69</v>
      </c>
      <c r="K187" s="3">
        <v>2019</v>
      </c>
      <c r="L187" s="5"/>
      <c r="M187" s="64">
        <v>320000</v>
      </c>
      <c r="N187" s="3" t="s">
        <v>214</v>
      </c>
      <c r="O187" s="14" t="s">
        <v>1464</v>
      </c>
      <c r="P187" s="3"/>
    </row>
    <row r="188" spans="1:16" x14ac:dyDescent="0.25">
      <c r="A188" s="14">
        <v>186</v>
      </c>
      <c r="B188" s="4" t="s">
        <v>432</v>
      </c>
      <c r="C188" s="3" t="s">
        <v>1039</v>
      </c>
      <c r="D188" s="3" t="s">
        <v>65</v>
      </c>
      <c r="E188" s="4" t="s">
        <v>280</v>
      </c>
      <c r="F188" s="4" t="s">
        <v>23</v>
      </c>
      <c r="G188" s="3" t="s">
        <v>333</v>
      </c>
      <c r="H188" s="14" t="s">
        <v>38</v>
      </c>
      <c r="I188" s="20" t="s">
        <v>439</v>
      </c>
      <c r="J188" s="3" t="s">
        <v>69</v>
      </c>
      <c r="K188" s="3">
        <v>2019</v>
      </c>
      <c r="L188" s="5"/>
      <c r="M188" s="64">
        <v>320000</v>
      </c>
      <c r="N188" s="3" t="s">
        <v>214</v>
      </c>
      <c r="O188" s="14" t="s">
        <v>1465</v>
      </c>
      <c r="P188" s="3"/>
    </row>
    <row r="189" spans="1:16" x14ac:dyDescent="0.25">
      <c r="A189" s="14">
        <v>187</v>
      </c>
      <c r="B189" s="4" t="s">
        <v>432</v>
      </c>
      <c r="C189" s="3" t="s">
        <v>1039</v>
      </c>
      <c r="D189" s="3" t="s">
        <v>65</v>
      </c>
      <c r="E189" s="4" t="s">
        <v>280</v>
      </c>
      <c r="F189" s="4" t="s">
        <v>23</v>
      </c>
      <c r="G189" s="3" t="s">
        <v>333</v>
      </c>
      <c r="H189" s="14" t="s">
        <v>39</v>
      </c>
      <c r="I189" s="20" t="s">
        <v>439</v>
      </c>
      <c r="J189" s="3" t="s">
        <v>69</v>
      </c>
      <c r="K189" s="3">
        <v>2019</v>
      </c>
      <c r="L189" s="5"/>
      <c r="M189" s="64">
        <v>320000</v>
      </c>
      <c r="N189" s="3" t="s">
        <v>214</v>
      </c>
      <c r="O189" s="14" t="s">
        <v>1466</v>
      </c>
      <c r="P189" s="3"/>
    </row>
    <row r="190" spans="1:16" x14ac:dyDescent="0.25">
      <c r="A190" s="14">
        <v>188</v>
      </c>
      <c r="B190" s="4" t="s">
        <v>432</v>
      </c>
      <c r="C190" s="3" t="s">
        <v>1039</v>
      </c>
      <c r="D190" s="3" t="s">
        <v>65</v>
      </c>
      <c r="E190" s="4" t="s">
        <v>280</v>
      </c>
      <c r="F190" s="4" t="s">
        <v>23</v>
      </c>
      <c r="G190" s="3" t="s">
        <v>333</v>
      </c>
      <c r="H190" s="14" t="s">
        <v>40</v>
      </c>
      <c r="I190" s="20" t="s">
        <v>439</v>
      </c>
      <c r="J190" s="3" t="s">
        <v>69</v>
      </c>
      <c r="K190" s="3">
        <v>2019</v>
      </c>
      <c r="L190" s="5"/>
      <c r="M190" s="64">
        <v>320000</v>
      </c>
      <c r="N190" s="3" t="s">
        <v>214</v>
      </c>
      <c r="O190" s="14" t="s">
        <v>1467</v>
      </c>
      <c r="P190" s="3"/>
    </row>
    <row r="191" spans="1:16" x14ac:dyDescent="0.25">
      <c r="A191" s="14">
        <v>189</v>
      </c>
      <c r="B191" s="4" t="s">
        <v>432</v>
      </c>
      <c r="C191" s="3" t="s">
        <v>1039</v>
      </c>
      <c r="D191" s="3" t="s">
        <v>65</v>
      </c>
      <c r="E191" s="4" t="s">
        <v>280</v>
      </c>
      <c r="F191" s="4" t="s">
        <v>23</v>
      </c>
      <c r="G191" s="3" t="s">
        <v>333</v>
      </c>
      <c r="H191" s="14" t="s">
        <v>41</v>
      </c>
      <c r="I191" s="20" t="s">
        <v>439</v>
      </c>
      <c r="J191" s="3" t="s">
        <v>69</v>
      </c>
      <c r="K191" s="3">
        <v>2019</v>
      </c>
      <c r="L191" s="5"/>
      <c r="M191" s="64">
        <v>320000</v>
      </c>
      <c r="N191" s="3" t="s">
        <v>214</v>
      </c>
      <c r="O191" s="14" t="s">
        <v>1468</v>
      </c>
      <c r="P191" s="3"/>
    </row>
    <row r="192" spans="1:16" x14ac:dyDescent="0.25">
      <c r="A192" s="14">
        <v>190</v>
      </c>
      <c r="B192" s="4" t="s">
        <v>432</v>
      </c>
      <c r="C192" s="3" t="s">
        <v>1039</v>
      </c>
      <c r="D192" s="3" t="s">
        <v>65</v>
      </c>
      <c r="E192" s="4" t="s">
        <v>280</v>
      </c>
      <c r="F192" s="4" t="s">
        <v>23</v>
      </c>
      <c r="G192" s="3" t="s">
        <v>333</v>
      </c>
      <c r="H192" s="14" t="s">
        <v>42</v>
      </c>
      <c r="I192" s="20" t="s">
        <v>439</v>
      </c>
      <c r="J192" s="3" t="s">
        <v>69</v>
      </c>
      <c r="K192" s="3">
        <v>2019</v>
      </c>
      <c r="L192" s="5"/>
      <c r="M192" s="64">
        <v>320000</v>
      </c>
      <c r="N192" s="3" t="s">
        <v>214</v>
      </c>
      <c r="O192" s="14" t="s">
        <v>1469</v>
      </c>
      <c r="P192" s="3"/>
    </row>
    <row r="193" spans="1:16" x14ac:dyDescent="0.25">
      <c r="A193" s="14">
        <v>191</v>
      </c>
      <c r="B193" s="4" t="s">
        <v>432</v>
      </c>
      <c r="C193" s="3" t="s">
        <v>1039</v>
      </c>
      <c r="D193" s="3" t="s">
        <v>65</v>
      </c>
      <c r="E193" s="4" t="s">
        <v>280</v>
      </c>
      <c r="F193" s="4" t="s">
        <v>23</v>
      </c>
      <c r="G193" s="33" t="s">
        <v>333</v>
      </c>
      <c r="H193" s="34" t="s">
        <v>43</v>
      </c>
      <c r="I193" s="20" t="s">
        <v>441</v>
      </c>
      <c r="J193" s="3" t="s">
        <v>69</v>
      </c>
      <c r="K193" s="3">
        <v>2019</v>
      </c>
      <c r="L193" s="5"/>
      <c r="M193" s="64">
        <v>320000</v>
      </c>
      <c r="N193" s="3" t="s">
        <v>214</v>
      </c>
      <c r="O193" s="14" t="s">
        <v>1482</v>
      </c>
      <c r="P193" s="3"/>
    </row>
    <row r="194" spans="1:16" x14ac:dyDescent="0.25">
      <c r="A194" s="14">
        <v>192</v>
      </c>
      <c r="B194" s="4" t="s">
        <v>432</v>
      </c>
      <c r="C194" s="3" t="s">
        <v>1039</v>
      </c>
      <c r="D194" s="3" t="s">
        <v>65</v>
      </c>
      <c r="E194" s="4" t="s">
        <v>280</v>
      </c>
      <c r="F194" s="4" t="s">
        <v>23</v>
      </c>
      <c r="G194" s="3" t="s">
        <v>333</v>
      </c>
      <c r="H194" s="14" t="s">
        <v>44</v>
      </c>
      <c r="I194" s="20" t="s">
        <v>447</v>
      </c>
      <c r="J194" s="3" t="s">
        <v>69</v>
      </c>
      <c r="K194" s="3">
        <v>2019</v>
      </c>
      <c r="L194" s="5"/>
      <c r="M194" s="64">
        <v>320000</v>
      </c>
      <c r="N194" s="3" t="s">
        <v>214</v>
      </c>
      <c r="O194" s="14" t="s">
        <v>1505</v>
      </c>
      <c r="P194" s="3"/>
    </row>
    <row r="195" spans="1:16" x14ac:dyDescent="0.25">
      <c r="A195" s="14">
        <v>193</v>
      </c>
      <c r="B195" s="35" t="s">
        <v>432</v>
      </c>
      <c r="C195" s="3" t="s">
        <v>1039</v>
      </c>
      <c r="D195" s="36" t="s">
        <v>65</v>
      </c>
      <c r="E195" s="35" t="s">
        <v>280</v>
      </c>
      <c r="F195" s="35" t="s">
        <v>23</v>
      </c>
      <c r="G195" s="36" t="s">
        <v>333</v>
      </c>
      <c r="H195" s="37" t="s">
        <v>45</v>
      </c>
      <c r="I195" s="38" t="s">
        <v>918</v>
      </c>
      <c r="J195" s="3" t="s">
        <v>69</v>
      </c>
      <c r="K195" s="3">
        <v>2019</v>
      </c>
      <c r="L195" s="39"/>
      <c r="M195" s="64">
        <v>320000</v>
      </c>
      <c r="N195" s="36" t="s">
        <v>214</v>
      </c>
      <c r="O195" s="14" t="s">
        <v>1511</v>
      </c>
      <c r="P195" s="36"/>
    </row>
    <row r="196" spans="1:16" x14ac:dyDescent="0.25">
      <c r="A196" s="14">
        <v>194</v>
      </c>
      <c r="B196" s="4" t="s">
        <v>432</v>
      </c>
      <c r="C196" s="3" t="s">
        <v>1039</v>
      </c>
      <c r="D196" s="3" t="s">
        <v>65</v>
      </c>
      <c r="E196" s="4" t="s">
        <v>280</v>
      </c>
      <c r="F196" s="4" t="s">
        <v>23</v>
      </c>
      <c r="G196" s="3" t="s">
        <v>333</v>
      </c>
      <c r="H196" s="14" t="s">
        <v>46</v>
      </c>
      <c r="I196" s="38" t="s">
        <v>918</v>
      </c>
      <c r="J196" s="3" t="s">
        <v>69</v>
      </c>
      <c r="K196" s="3">
        <v>2019</v>
      </c>
      <c r="L196" s="5"/>
      <c r="M196" s="64">
        <v>320000</v>
      </c>
      <c r="N196" s="3" t="s">
        <v>214</v>
      </c>
      <c r="O196" s="14" t="s">
        <v>1512</v>
      </c>
      <c r="P196" s="3"/>
    </row>
    <row r="197" spans="1:16" x14ac:dyDescent="0.25">
      <c r="A197" s="14">
        <v>195</v>
      </c>
      <c r="B197" s="4" t="s">
        <v>432</v>
      </c>
      <c r="C197" s="3" t="s">
        <v>1039</v>
      </c>
      <c r="D197" s="3" t="s">
        <v>65</v>
      </c>
      <c r="E197" s="4" t="s">
        <v>280</v>
      </c>
      <c r="F197" s="4" t="s">
        <v>23</v>
      </c>
      <c r="G197" s="3" t="s">
        <v>333</v>
      </c>
      <c r="H197" s="14" t="s">
        <v>47</v>
      </c>
      <c r="I197" s="38" t="s">
        <v>450</v>
      </c>
      <c r="J197" s="3" t="s">
        <v>69</v>
      </c>
      <c r="K197" s="3">
        <v>2019</v>
      </c>
      <c r="L197" s="5"/>
      <c r="M197" s="64">
        <v>320000</v>
      </c>
      <c r="N197" s="3" t="s">
        <v>214</v>
      </c>
      <c r="O197" s="14" t="s">
        <v>1514</v>
      </c>
      <c r="P197" s="3"/>
    </row>
    <row r="198" spans="1:16" x14ac:dyDescent="0.25">
      <c r="A198" s="14">
        <v>196</v>
      </c>
      <c r="B198" s="4" t="s">
        <v>432</v>
      </c>
      <c r="C198" s="3" t="s">
        <v>1039</v>
      </c>
      <c r="D198" s="3" t="s">
        <v>65</v>
      </c>
      <c r="E198" s="4" t="s">
        <v>280</v>
      </c>
      <c r="F198" s="4" t="s">
        <v>23</v>
      </c>
      <c r="G198" s="3" t="s">
        <v>333</v>
      </c>
      <c r="H198" s="14" t="s">
        <v>48</v>
      </c>
      <c r="I198" s="20" t="s">
        <v>982</v>
      </c>
      <c r="J198" s="3" t="s">
        <v>69</v>
      </c>
      <c r="K198" s="3">
        <v>2021</v>
      </c>
      <c r="L198" s="5"/>
      <c r="M198" s="64">
        <v>320000</v>
      </c>
      <c r="N198" s="3" t="s">
        <v>214</v>
      </c>
      <c r="O198" s="14" t="s">
        <v>1537</v>
      </c>
      <c r="P198" s="3"/>
    </row>
    <row r="199" spans="1:16" x14ac:dyDescent="0.25">
      <c r="A199" s="14">
        <v>197</v>
      </c>
      <c r="B199" s="4" t="s">
        <v>432</v>
      </c>
      <c r="C199" s="3" t="s">
        <v>1039</v>
      </c>
      <c r="D199" s="3" t="s">
        <v>65</v>
      </c>
      <c r="E199" s="4" t="s">
        <v>280</v>
      </c>
      <c r="F199" s="4" t="s">
        <v>23</v>
      </c>
      <c r="G199" s="3" t="s">
        <v>333</v>
      </c>
      <c r="H199" s="14" t="s">
        <v>49</v>
      </c>
      <c r="I199" s="20" t="s">
        <v>1024</v>
      </c>
      <c r="J199" s="3" t="s">
        <v>69</v>
      </c>
      <c r="K199" s="3">
        <v>2021</v>
      </c>
      <c r="L199" s="5"/>
      <c r="M199" s="64">
        <v>320000</v>
      </c>
      <c r="N199" s="3" t="s">
        <v>214</v>
      </c>
      <c r="O199" s="14" t="s">
        <v>1574</v>
      </c>
      <c r="P199" s="3"/>
    </row>
    <row r="200" spans="1:16" x14ac:dyDescent="0.25">
      <c r="A200" s="14">
        <v>198</v>
      </c>
      <c r="B200" s="4" t="s">
        <v>432</v>
      </c>
      <c r="C200" s="3" t="s">
        <v>1039</v>
      </c>
      <c r="D200" s="3" t="s">
        <v>65</v>
      </c>
      <c r="E200" s="4" t="s">
        <v>280</v>
      </c>
      <c r="F200" s="4" t="s">
        <v>23</v>
      </c>
      <c r="G200" s="3" t="s">
        <v>333</v>
      </c>
      <c r="H200" s="14" t="s">
        <v>50</v>
      </c>
      <c r="I200" s="20" t="s">
        <v>1024</v>
      </c>
      <c r="J200" s="3" t="s">
        <v>69</v>
      </c>
      <c r="K200" s="3">
        <v>2021</v>
      </c>
      <c r="L200" s="5"/>
      <c r="M200" s="64">
        <v>320000</v>
      </c>
      <c r="N200" s="3" t="s">
        <v>214</v>
      </c>
      <c r="O200" s="14" t="s">
        <v>1575</v>
      </c>
      <c r="P200" s="3"/>
    </row>
    <row r="201" spans="1:16" x14ac:dyDescent="0.25">
      <c r="A201" s="14">
        <v>199</v>
      </c>
      <c r="B201" s="4" t="s">
        <v>432</v>
      </c>
      <c r="C201" s="3" t="s">
        <v>1039</v>
      </c>
      <c r="D201" s="3" t="s">
        <v>65</v>
      </c>
      <c r="E201" s="4" t="s">
        <v>280</v>
      </c>
      <c r="F201" s="4" t="s">
        <v>23</v>
      </c>
      <c r="G201" s="3" t="s">
        <v>333</v>
      </c>
      <c r="H201" s="14" t="s">
        <v>51</v>
      </c>
      <c r="I201" s="20" t="s">
        <v>1024</v>
      </c>
      <c r="J201" s="3" t="s">
        <v>69</v>
      </c>
      <c r="K201" s="3">
        <v>2021</v>
      </c>
      <c r="L201" s="5"/>
      <c r="M201" s="64">
        <v>320000</v>
      </c>
      <c r="N201" s="3" t="s">
        <v>214</v>
      </c>
      <c r="O201" s="14" t="s">
        <v>1576</v>
      </c>
      <c r="P201" s="3"/>
    </row>
    <row r="202" spans="1:16" x14ac:dyDescent="0.25">
      <c r="A202" s="14">
        <v>200</v>
      </c>
      <c r="B202" s="4" t="s">
        <v>432</v>
      </c>
      <c r="C202" s="3" t="s">
        <v>1039</v>
      </c>
      <c r="D202" s="3" t="s">
        <v>65</v>
      </c>
      <c r="E202" s="4" t="s">
        <v>280</v>
      </c>
      <c r="F202" s="4" t="s">
        <v>23</v>
      </c>
      <c r="G202" s="3" t="s">
        <v>333</v>
      </c>
      <c r="H202" s="14" t="s">
        <v>52</v>
      </c>
      <c r="I202" s="20" t="s">
        <v>1024</v>
      </c>
      <c r="J202" s="3" t="s">
        <v>69</v>
      </c>
      <c r="K202" s="3">
        <v>2021</v>
      </c>
      <c r="L202" s="5"/>
      <c r="M202" s="64">
        <v>320000</v>
      </c>
      <c r="N202" s="3" t="s">
        <v>214</v>
      </c>
      <c r="O202" s="14" t="s">
        <v>1577</v>
      </c>
      <c r="P202" s="3"/>
    </row>
    <row r="203" spans="1:16" x14ac:dyDescent="0.25">
      <c r="A203" s="14">
        <v>201</v>
      </c>
      <c r="B203" s="4" t="s">
        <v>432</v>
      </c>
      <c r="C203" s="3" t="s">
        <v>1039</v>
      </c>
      <c r="D203" s="3" t="s">
        <v>65</v>
      </c>
      <c r="E203" s="4" t="s">
        <v>280</v>
      </c>
      <c r="F203" s="4" t="s">
        <v>23</v>
      </c>
      <c r="G203" s="3" t="s">
        <v>333</v>
      </c>
      <c r="H203" s="14" t="s">
        <v>53</v>
      </c>
      <c r="I203" s="20" t="s">
        <v>1024</v>
      </c>
      <c r="J203" s="3" t="s">
        <v>69</v>
      </c>
      <c r="K203" s="3">
        <v>2021</v>
      </c>
      <c r="L203" s="5"/>
      <c r="M203" s="64">
        <v>320000</v>
      </c>
      <c r="N203" s="3" t="s">
        <v>214</v>
      </c>
      <c r="O203" s="14" t="s">
        <v>1578</v>
      </c>
      <c r="P203" s="3"/>
    </row>
    <row r="204" spans="1:16" x14ac:dyDescent="0.25">
      <c r="A204" s="14">
        <v>202</v>
      </c>
      <c r="B204" s="4" t="s">
        <v>432</v>
      </c>
      <c r="C204" s="3" t="s">
        <v>1039</v>
      </c>
      <c r="D204" s="3" t="s">
        <v>65</v>
      </c>
      <c r="E204" s="4" t="s">
        <v>280</v>
      </c>
      <c r="F204" s="4" t="s">
        <v>23</v>
      </c>
      <c r="G204" s="3" t="s">
        <v>333</v>
      </c>
      <c r="H204" s="14" t="s">
        <v>54</v>
      </c>
      <c r="I204" s="20" t="s">
        <v>1024</v>
      </c>
      <c r="J204" s="3" t="s">
        <v>69</v>
      </c>
      <c r="K204" s="3">
        <v>2021</v>
      </c>
      <c r="L204" s="5"/>
      <c r="M204" s="64">
        <v>320000</v>
      </c>
      <c r="N204" s="3" t="s">
        <v>214</v>
      </c>
      <c r="O204" s="14" t="s">
        <v>1579</v>
      </c>
      <c r="P204" s="3"/>
    </row>
    <row r="205" spans="1:16" x14ac:dyDescent="0.25">
      <c r="A205" s="14">
        <v>203</v>
      </c>
      <c r="B205" s="4" t="s">
        <v>432</v>
      </c>
      <c r="C205" s="3" t="s">
        <v>1039</v>
      </c>
      <c r="D205" s="3" t="s">
        <v>65</v>
      </c>
      <c r="E205" s="4" t="s">
        <v>280</v>
      </c>
      <c r="F205" s="4" t="s">
        <v>23</v>
      </c>
      <c r="G205" s="3" t="s">
        <v>333</v>
      </c>
      <c r="H205" s="14" t="s">
        <v>55</v>
      </c>
      <c r="I205" s="20" t="s">
        <v>1024</v>
      </c>
      <c r="J205" s="3" t="s">
        <v>69</v>
      </c>
      <c r="K205" s="3">
        <v>2021</v>
      </c>
      <c r="L205" s="5"/>
      <c r="M205" s="64">
        <v>320000</v>
      </c>
      <c r="N205" s="3" t="s">
        <v>214</v>
      </c>
      <c r="O205" s="14" t="s">
        <v>1580</v>
      </c>
      <c r="P205" s="3"/>
    </row>
    <row r="206" spans="1:16" x14ac:dyDescent="0.25">
      <c r="A206" s="14">
        <v>204</v>
      </c>
      <c r="B206" s="4" t="s">
        <v>432</v>
      </c>
      <c r="C206" s="3" t="s">
        <v>1039</v>
      </c>
      <c r="D206" s="3" t="s">
        <v>65</v>
      </c>
      <c r="E206" s="4" t="s">
        <v>282</v>
      </c>
      <c r="F206" s="4" t="s">
        <v>26</v>
      </c>
      <c r="G206" s="3" t="s">
        <v>298</v>
      </c>
      <c r="H206" s="14" t="s">
        <v>37</v>
      </c>
      <c r="I206" s="3" t="s">
        <v>202</v>
      </c>
      <c r="J206" s="3" t="s">
        <v>69</v>
      </c>
      <c r="K206" s="3">
        <v>2019</v>
      </c>
      <c r="L206" s="3"/>
      <c r="M206" s="64">
        <v>400000</v>
      </c>
      <c r="N206" s="3" t="s">
        <v>214</v>
      </c>
      <c r="O206" s="14" t="s">
        <v>1420</v>
      </c>
      <c r="P206" s="3"/>
    </row>
    <row r="207" spans="1:16" x14ac:dyDescent="0.25">
      <c r="A207" s="14">
        <v>205</v>
      </c>
      <c r="B207" s="4" t="s">
        <v>432</v>
      </c>
      <c r="C207" s="3" t="s">
        <v>1039</v>
      </c>
      <c r="D207" s="3" t="s">
        <v>65</v>
      </c>
      <c r="E207" s="4" t="s">
        <v>282</v>
      </c>
      <c r="F207" s="4" t="s">
        <v>26</v>
      </c>
      <c r="G207" s="3" t="s">
        <v>298</v>
      </c>
      <c r="H207" s="14" t="s">
        <v>38</v>
      </c>
      <c r="I207" s="3" t="s">
        <v>202</v>
      </c>
      <c r="J207" s="3" t="s">
        <v>69</v>
      </c>
      <c r="K207" s="3">
        <v>2019</v>
      </c>
      <c r="L207" s="3"/>
      <c r="M207" s="64">
        <v>400000</v>
      </c>
      <c r="N207" s="3" t="s">
        <v>214</v>
      </c>
      <c r="O207" s="14" t="s">
        <v>1421</v>
      </c>
      <c r="P207" s="3"/>
    </row>
    <row r="208" spans="1:16" x14ac:dyDescent="0.25">
      <c r="A208" s="14">
        <v>206</v>
      </c>
      <c r="B208" s="4" t="s">
        <v>432</v>
      </c>
      <c r="C208" s="3" t="s">
        <v>1039</v>
      </c>
      <c r="D208" s="3" t="s">
        <v>65</v>
      </c>
      <c r="E208" s="4" t="s">
        <v>282</v>
      </c>
      <c r="F208" s="4" t="s">
        <v>26</v>
      </c>
      <c r="G208" s="3" t="s">
        <v>298</v>
      </c>
      <c r="H208" s="14" t="s">
        <v>39</v>
      </c>
      <c r="I208" s="3" t="s">
        <v>202</v>
      </c>
      <c r="J208" s="3" t="s">
        <v>69</v>
      </c>
      <c r="K208" s="3">
        <v>2019</v>
      </c>
      <c r="L208" s="3"/>
      <c r="M208" s="64">
        <v>400000</v>
      </c>
      <c r="N208" s="3" t="s">
        <v>214</v>
      </c>
      <c r="O208" s="14" t="s">
        <v>1422</v>
      </c>
      <c r="P208" s="3"/>
    </row>
    <row r="209" spans="1:16" x14ac:dyDescent="0.25">
      <c r="A209" s="14">
        <v>207</v>
      </c>
      <c r="B209" s="4" t="s">
        <v>432</v>
      </c>
      <c r="C209" s="3" t="s">
        <v>1039</v>
      </c>
      <c r="D209" s="3" t="s">
        <v>65</v>
      </c>
      <c r="E209" s="4" t="s">
        <v>282</v>
      </c>
      <c r="F209" s="4" t="s">
        <v>26</v>
      </c>
      <c r="G209" s="36" t="s">
        <v>298</v>
      </c>
      <c r="H209" s="37" t="s">
        <v>40</v>
      </c>
      <c r="I209" s="36" t="s">
        <v>978</v>
      </c>
      <c r="J209" s="3" t="s">
        <v>69</v>
      </c>
      <c r="K209" s="3">
        <v>2021</v>
      </c>
      <c r="L209" s="5"/>
      <c r="M209" s="64">
        <v>400000</v>
      </c>
      <c r="N209" s="3" t="s">
        <v>214</v>
      </c>
      <c r="O209" s="14" t="s">
        <v>1435</v>
      </c>
      <c r="P209" s="3"/>
    </row>
    <row r="210" spans="1:16" x14ac:dyDescent="0.25">
      <c r="A210" s="14">
        <v>208</v>
      </c>
      <c r="B210" s="4" t="s">
        <v>432</v>
      </c>
      <c r="C210" s="3" t="s">
        <v>1039</v>
      </c>
      <c r="D210" s="3" t="s">
        <v>65</v>
      </c>
      <c r="E210" s="4" t="s">
        <v>282</v>
      </c>
      <c r="F210" s="4" t="s">
        <v>26</v>
      </c>
      <c r="G210" s="3" t="s">
        <v>298</v>
      </c>
      <c r="H210" s="14" t="s">
        <v>41</v>
      </c>
      <c r="I210" s="3" t="s">
        <v>978</v>
      </c>
      <c r="J210" s="3" t="s">
        <v>69</v>
      </c>
      <c r="K210" s="3">
        <v>2021</v>
      </c>
      <c r="L210" s="5"/>
      <c r="M210" s="64">
        <v>400000</v>
      </c>
      <c r="N210" s="3" t="s">
        <v>214</v>
      </c>
      <c r="O210" s="14" t="s">
        <v>1436</v>
      </c>
      <c r="P210" s="3"/>
    </row>
    <row r="211" spans="1:16" x14ac:dyDescent="0.25">
      <c r="A211" s="14">
        <v>209</v>
      </c>
      <c r="B211" s="4" t="s">
        <v>432</v>
      </c>
      <c r="C211" s="3" t="s">
        <v>1039</v>
      </c>
      <c r="D211" s="3" t="s">
        <v>65</v>
      </c>
      <c r="E211" s="4" t="s">
        <v>282</v>
      </c>
      <c r="F211" s="4" t="s">
        <v>26</v>
      </c>
      <c r="G211" s="3" t="s">
        <v>298</v>
      </c>
      <c r="H211" s="14" t="s">
        <v>42</v>
      </c>
      <c r="I211" s="20" t="s">
        <v>447</v>
      </c>
      <c r="J211" s="3" t="s">
        <v>69</v>
      </c>
      <c r="K211" s="3">
        <v>2019</v>
      </c>
      <c r="L211" s="5"/>
      <c r="M211" s="64">
        <v>400000</v>
      </c>
      <c r="N211" s="3" t="s">
        <v>214</v>
      </c>
      <c r="O211" s="14" t="s">
        <v>1506</v>
      </c>
      <c r="P211" s="3"/>
    </row>
    <row r="212" spans="1:16" x14ac:dyDescent="0.25">
      <c r="A212" s="14">
        <v>210</v>
      </c>
      <c r="B212" s="4" t="s">
        <v>432</v>
      </c>
      <c r="C212" s="3" t="s">
        <v>1039</v>
      </c>
      <c r="D212" s="3" t="s">
        <v>65</v>
      </c>
      <c r="E212" s="4" t="s">
        <v>283</v>
      </c>
      <c r="F212" s="4" t="s">
        <v>835</v>
      </c>
      <c r="G212" s="3" t="s">
        <v>299</v>
      </c>
      <c r="H212" s="14" t="s">
        <v>37</v>
      </c>
      <c r="I212" s="3" t="s">
        <v>205</v>
      </c>
      <c r="J212" s="3" t="s">
        <v>69</v>
      </c>
      <c r="K212" s="3">
        <v>2019</v>
      </c>
      <c r="L212" s="3"/>
      <c r="M212" s="64">
        <v>1200000</v>
      </c>
      <c r="N212" s="3" t="s">
        <v>214</v>
      </c>
      <c r="O212" s="14" t="s">
        <v>1423</v>
      </c>
      <c r="P212" s="3"/>
    </row>
    <row r="213" spans="1:16" x14ac:dyDescent="0.25">
      <c r="A213" s="14">
        <v>211</v>
      </c>
      <c r="B213" s="4" t="s">
        <v>432</v>
      </c>
      <c r="C213" s="3" t="s">
        <v>1039</v>
      </c>
      <c r="D213" s="3" t="s">
        <v>65</v>
      </c>
      <c r="E213" s="4" t="s">
        <v>283</v>
      </c>
      <c r="F213" s="4" t="s">
        <v>835</v>
      </c>
      <c r="G213" s="3" t="s">
        <v>299</v>
      </c>
      <c r="H213" s="14" t="s">
        <v>38</v>
      </c>
      <c r="I213" s="3" t="s">
        <v>205</v>
      </c>
      <c r="J213" s="3" t="s">
        <v>69</v>
      </c>
      <c r="K213" s="3">
        <v>2019</v>
      </c>
      <c r="L213" s="3"/>
      <c r="M213" s="64">
        <v>1200000</v>
      </c>
      <c r="N213" s="3" t="s">
        <v>214</v>
      </c>
      <c r="O213" s="14" t="s">
        <v>1424</v>
      </c>
      <c r="P213" s="3"/>
    </row>
    <row r="214" spans="1:16" x14ac:dyDescent="0.25">
      <c r="A214" s="14">
        <v>212</v>
      </c>
      <c r="B214" s="4" t="s">
        <v>432</v>
      </c>
      <c r="C214" s="3" t="s">
        <v>1039</v>
      </c>
      <c r="D214" s="3" t="s">
        <v>65</v>
      </c>
      <c r="E214" s="4" t="s">
        <v>256</v>
      </c>
      <c r="F214" s="4" t="s">
        <v>837</v>
      </c>
      <c r="G214" s="36" t="s">
        <v>300</v>
      </c>
      <c r="H214" s="37" t="s">
        <v>37</v>
      </c>
      <c r="I214" s="3" t="s">
        <v>978</v>
      </c>
      <c r="J214" s="3" t="s">
        <v>69</v>
      </c>
      <c r="K214" s="3">
        <v>2021</v>
      </c>
      <c r="L214" s="5"/>
      <c r="M214" s="64">
        <v>200000</v>
      </c>
      <c r="N214" s="3" t="s">
        <v>214</v>
      </c>
      <c r="O214" s="14" t="s">
        <v>1433</v>
      </c>
      <c r="P214" s="3"/>
    </row>
    <row r="215" spans="1:16" x14ac:dyDescent="0.25">
      <c r="A215" s="14">
        <v>213</v>
      </c>
      <c r="B215" s="4" t="s">
        <v>432</v>
      </c>
      <c r="C215" s="3" t="s">
        <v>1039</v>
      </c>
      <c r="D215" s="3" t="s">
        <v>65</v>
      </c>
      <c r="E215" s="4" t="s">
        <v>256</v>
      </c>
      <c r="F215" s="4" t="s">
        <v>837</v>
      </c>
      <c r="G215" s="3" t="s">
        <v>300</v>
      </c>
      <c r="H215" s="14" t="s">
        <v>38</v>
      </c>
      <c r="I215" s="3" t="s">
        <v>978</v>
      </c>
      <c r="J215" s="3" t="s">
        <v>69</v>
      </c>
      <c r="K215" s="3">
        <v>2021</v>
      </c>
      <c r="L215" s="5"/>
      <c r="M215" s="64">
        <v>200000</v>
      </c>
      <c r="N215" s="3" t="s">
        <v>214</v>
      </c>
      <c r="O215" s="14" t="s">
        <v>1434</v>
      </c>
      <c r="P215" s="3"/>
    </row>
    <row r="216" spans="1:16" x14ac:dyDescent="0.25">
      <c r="A216" s="14">
        <v>214</v>
      </c>
      <c r="B216" s="4" t="s">
        <v>432</v>
      </c>
      <c r="C216" s="3" t="s">
        <v>1039</v>
      </c>
      <c r="D216" s="3" t="s">
        <v>65</v>
      </c>
      <c r="E216" s="4" t="s">
        <v>269</v>
      </c>
      <c r="F216" s="4" t="s">
        <v>842</v>
      </c>
      <c r="G216" s="3" t="s">
        <v>301</v>
      </c>
      <c r="H216" s="14" t="s">
        <v>37</v>
      </c>
      <c r="I216" s="3" t="s">
        <v>978</v>
      </c>
      <c r="J216" s="3" t="s">
        <v>69</v>
      </c>
      <c r="K216" s="3">
        <v>2021</v>
      </c>
      <c r="L216" s="5"/>
      <c r="M216" s="64">
        <v>230000</v>
      </c>
      <c r="N216" s="3" t="s">
        <v>214</v>
      </c>
      <c r="O216" s="14" t="s">
        <v>1432</v>
      </c>
      <c r="P216" s="3"/>
    </row>
    <row r="217" spans="1:16" x14ac:dyDescent="0.25">
      <c r="A217" s="14">
        <v>215</v>
      </c>
      <c r="B217" s="4" t="s">
        <v>432</v>
      </c>
      <c r="C217" s="3" t="s">
        <v>1039</v>
      </c>
      <c r="D217" s="3" t="s">
        <v>65</v>
      </c>
      <c r="E217" s="4" t="s">
        <v>269</v>
      </c>
      <c r="F217" s="4" t="s">
        <v>842</v>
      </c>
      <c r="G217" s="3" t="s">
        <v>301</v>
      </c>
      <c r="H217" s="14" t="s">
        <v>38</v>
      </c>
      <c r="I217" s="20" t="s">
        <v>1022</v>
      </c>
      <c r="J217" s="3" t="s">
        <v>69</v>
      </c>
      <c r="K217" s="3">
        <v>2019</v>
      </c>
      <c r="L217" s="5"/>
      <c r="M217" s="64">
        <v>230000</v>
      </c>
      <c r="N217" s="3" t="s">
        <v>214</v>
      </c>
      <c r="O217" s="14" t="s">
        <v>1475</v>
      </c>
      <c r="P217" s="3"/>
    </row>
    <row r="218" spans="1:16" x14ac:dyDescent="0.25">
      <c r="A218" s="14">
        <v>216</v>
      </c>
      <c r="B218" s="4" t="s">
        <v>432</v>
      </c>
      <c r="C218" s="3" t="s">
        <v>1039</v>
      </c>
      <c r="D218" s="3" t="s">
        <v>65</v>
      </c>
      <c r="E218" s="4" t="s">
        <v>269</v>
      </c>
      <c r="F218" s="4" t="s">
        <v>842</v>
      </c>
      <c r="G218" s="3" t="s">
        <v>301</v>
      </c>
      <c r="H218" s="14" t="s">
        <v>39</v>
      </c>
      <c r="I218" s="20" t="s">
        <v>1022</v>
      </c>
      <c r="J218" s="3" t="s">
        <v>69</v>
      </c>
      <c r="K218" s="3">
        <v>2019</v>
      </c>
      <c r="L218" s="5"/>
      <c r="M218" s="64">
        <v>230000</v>
      </c>
      <c r="N218" s="3" t="s">
        <v>214</v>
      </c>
      <c r="O218" s="14" t="s">
        <v>1476</v>
      </c>
      <c r="P218" s="3"/>
    </row>
    <row r="219" spans="1:16" x14ac:dyDescent="0.25">
      <c r="A219" s="14">
        <v>217</v>
      </c>
      <c r="B219" s="4" t="s">
        <v>432</v>
      </c>
      <c r="C219" s="3" t="s">
        <v>1039</v>
      </c>
      <c r="D219" s="3" t="s">
        <v>65</v>
      </c>
      <c r="E219" s="4" t="s">
        <v>269</v>
      </c>
      <c r="F219" s="4" t="s">
        <v>842</v>
      </c>
      <c r="G219" s="3" t="s">
        <v>301</v>
      </c>
      <c r="H219" s="14" t="s">
        <v>40</v>
      </c>
      <c r="I219" s="20" t="s">
        <v>1022</v>
      </c>
      <c r="J219" s="3" t="s">
        <v>69</v>
      </c>
      <c r="K219" s="3">
        <v>2019</v>
      </c>
      <c r="L219" s="5"/>
      <c r="M219" s="64">
        <v>230000</v>
      </c>
      <c r="N219" s="3" t="s">
        <v>214</v>
      </c>
      <c r="O219" s="14" t="s">
        <v>1477</v>
      </c>
      <c r="P219" s="3"/>
    </row>
    <row r="220" spans="1:16" x14ac:dyDescent="0.25">
      <c r="A220" s="14">
        <v>218</v>
      </c>
      <c r="B220" s="4" t="s">
        <v>432</v>
      </c>
      <c r="C220" s="3" t="s">
        <v>1039</v>
      </c>
      <c r="D220" s="3" t="s">
        <v>65</v>
      </c>
      <c r="E220" s="4" t="s">
        <v>269</v>
      </c>
      <c r="F220" s="4" t="s">
        <v>842</v>
      </c>
      <c r="G220" s="3" t="s">
        <v>301</v>
      </c>
      <c r="H220" s="14" t="s">
        <v>41</v>
      </c>
      <c r="I220" s="20" t="s">
        <v>1022</v>
      </c>
      <c r="J220" s="3" t="s">
        <v>69</v>
      </c>
      <c r="K220" s="3">
        <v>2019</v>
      </c>
      <c r="L220" s="5"/>
      <c r="M220" s="64">
        <v>230000</v>
      </c>
      <c r="N220" s="3" t="s">
        <v>214</v>
      </c>
      <c r="O220" s="14" t="s">
        <v>1478</v>
      </c>
      <c r="P220" s="3"/>
    </row>
    <row r="221" spans="1:16" x14ac:dyDescent="0.25">
      <c r="A221" s="14">
        <v>219</v>
      </c>
      <c r="B221" s="4" t="s">
        <v>432</v>
      </c>
      <c r="C221" s="3" t="s">
        <v>1039</v>
      </c>
      <c r="D221" s="3" t="s">
        <v>65</v>
      </c>
      <c r="E221" s="4" t="s">
        <v>269</v>
      </c>
      <c r="F221" s="4" t="s">
        <v>842</v>
      </c>
      <c r="G221" s="3" t="s">
        <v>301</v>
      </c>
      <c r="H221" s="14" t="s">
        <v>42</v>
      </c>
      <c r="I221" s="20" t="s">
        <v>1022</v>
      </c>
      <c r="J221" s="3" t="s">
        <v>69</v>
      </c>
      <c r="K221" s="3">
        <v>2019</v>
      </c>
      <c r="L221" s="5"/>
      <c r="M221" s="64">
        <v>230000</v>
      </c>
      <c r="N221" s="3" t="s">
        <v>214</v>
      </c>
      <c r="O221" s="14" t="s">
        <v>1479</v>
      </c>
      <c r="P221" s="3"/>
    </row>
    <row r="222" spans="1:16" x14ac:dyDescent="0.25">
      <c r="A222" s="14">
        <v>220</v>
      </c>
      <c r="B222" s="4" t="s">
        <v>432</v>
      </c>
      <c r="C222" s="3" t="s">
        <v>1039</v>
      </c>
      <c r="D222" s="3" t="s">
        <v>65</v>
      </c>
      <c r="E222" s="4" t="s">
        <v>269</v>
      </c>
      <c r="F222" s="4" t="s">
        <v>842</v>
      </c>
      <c r="G222" s="3" t="s">
        <v>301</v>
      </c>
      <c r="H222" s="14" t="s">
        <v>43</v>
      </c>
      <c r="I222" s="20" t="s">
        <v>1022</v>
      </c>
      <c r="J222" s="3" t="s">
        <v>69</v>
      </c>
      <c r="K222" s="3">
        <v>2019</v>
      </c>
      <c r="L222" s="5"/>
      <c r="M222" s="64">
        <v>230000</v>
      </c>
      <c r="N222" s="3" t="s">
        <v>214</v>
      </c>
      <c r="O222" s="14" t="s">
        <v>1480</v>
      </c>
      <c r="P222" s="3"/>
    </row>
    <row r="223" spans="1:16" x14ac:dyDescent="0.25">
      <c r="A223" s="14">
        <v>221</v>
      </c>
      <c r="B223" s="4" t="s">
        <v>432</v>
      </c>
      <c r="C223" s="3" t="s">
        <v>1039</v>
      </c>
      <c r="D223" s="3" t="s">
        <v>65</v>
      </c>
      <c r="E223" s="4" t="s">
        <v>269</v>
      </c>
      <c r="F223" s="4" t="s">
        <v>842</v>
      </c>
      <c r="G223" s="3" t="s">
        <v>301</v>
      </c>
      <c r="H223" s="14" t="s">
        <v>44</v>
      </c>
      <c r="I223" s="20" t="s">
        <v>441</v>
      </c>
      <c r="J223" s="3" t="s">
        <v>69</v>
      </c>
      <c r="K223" s="3">
        <v>2019</v>
      </c>
      <c r="L223" s="5"/>
      <c r="M223" s="64">
        <v>230000</v>
      </c>
      <c r="N223" s="3" t="s">
        <v>214</v>
      </c>
      <c r="O223" s="14" t="s">
        <v>1483</v>
      </c>
      <c r="P223" s="3"/>
    </row>
    <row r="224" spans="1:16" x14ac:dyDescent="0.25">
      <c r="A224" s="14">
        <v>222</v>
      </c>
      <c r="B224" s="4" t="s">
        <v>432</v>
      </c>
      <c r="C224" s="3" t="s">
        <v>1039</v>
      </c>
      <c r="D224" s="3" t="s">
        <v>65</v>
      </c>
      <c r="E224" s="4" t="s">
        <v>269</v>
      </c>
      <c r="F224" s="4" t="s">
        <v>842</v>
      </c>
      <c r="G224" s="3" t="s">
        <v>301</v>
      </c>
      <c r="H224" s="14" t="s">
        <v>45</v>
      </c>
      <c r="I224" s="20" t="s">
        <v>441</v>
      </c>
      <c r="J224" s="3" t="s">
        <v>69</v>
      </c>
      <c r="K224" s="3">
        <v>2020</v>
      </c>
      <c r="L224" s="5"/>
      <c r="M224" s="64">
        <v>230000</v>
      </c>
      <c r="N224" s="3" t="s">
        <v>214</v>
      </c>
      <c r="O224" s="14" t="s">
        <v>1484</v>
      </c>
      <c r="P224" s="3"/>
    </row>
    <row r="225" spans="1:16" x14ac:dyDescent="0.25">
      <c r="A225" s="14">
        <v>223</v>
      </c>
      <c r="B225" s="4" t="s">
        <v>432</v>
      </c>
      <c r="C225" s="3" t="s">
        <v>1039</v>
      </c>
      <c r="D225" s="3" t="s">
        <v>65</v>
      </c>
      <c r="E225" s="4" t="s">
        <v>269</v>
      </c>
      <c r="F225" s="4" t="s">
        <v>842</v>
      </c>
      <c r="G225" s="3" t="s">
        <v>301</v>
      </c>
      <c r="H225" s="14" t="s">
        <v>46</v>
      </c>
      <c r="I225" s="38" t="s">
        <v>441</v>
      </c>
      <c r="J225" s="3" t="s">
        <v>69</v>
      </c>
      <c r="K225" s="3">
        <v>2020</v>
      </c>
      <c r="L225" s="5"/>
      <c r="M225" s="64">
        <v>230000</v>
      </c>
      <c r="N225" s="3" t="s">
        <v>214</v>
      </c>
      <c r="O225" s="14" t="s">
        <v>1485</v>
      </c>
      <c r="P225" s="3"/>
    </row>
    <row r="226" spans="1:16" x14ac:dyDescent="0.25">
      <c r="A226" s="14">
        <v>224</v>
      </c>
      <c r="B226" s="4" t="s">
        <v>432</v>
      </c>
      <c r="C226" s="3" t="s">
        <v>1039</v>
      </c>
      <c r="D226" s="3" t="s">
        <v>65</v>
      </c>
      <c r="E226" s="4" t="s">
        <v>269</v>
      </c>
      <c r="F226" s="4" t="s">
        <v>842</v>
      </c>
      <c r="G226" s="3" t="s">
        <v>301</v>
      </c>
      <c r="H226" s="14" t="s">
        <v>47</v>
      </c>
      <c r="I226" s="20" t="s">
        <v>441</v>
      </c>
      <c r="J226" s="3" t="s">
        <v>69</v>
      </c>
      <c r="K226" s="3">
        <v>2020</v>
      </c>
      <c r="L226" s="5"/>
      <c r="M226" s="64">
        <v>230000</v>
      </c>
      <c r="N226" s="3" t="s">
        <v>214</v>
      </c>
      <c r="O226" s="14" t="s">
        <v>1486</v>
      </c>
      <c r="P226" s="3"/>
    </row>
    <row r="227" spans="1:16" x14ac:dyDescent="0.25">
      <c r="A227" s="14">
        <v>225</v>
      </c>
      <c r="B227" s="4" t="s">
        <v>432</v>
      </c>
      <c r="C227" s="3" t="s">
        <v>1039</v>
      </c>
      <c r="D227" s="3" t="s">
        <v>65</v>
      </c>
      <c r="E227" s="4" t="s">
        <v>269</v>
      </c>
      <c r="F227" s="4" t="s">
        <v>842</v>
      </c>
      <c r="G227" s="3" t="s">
        <v>301</v>
      </c>
      <c r="H227" s="14" t="s">
        <v>48</v>
      </c>
      <c r="I227" s="20" t="s">
        <v>441</v>
      </c>
      <c r="J227" s="3" t="s">
        <v>69</v>
      </c>
      <c r="K227" s="3">
        <v>2020</v>
      </c>
      <c r="L227" s="5"/>
      <c r="M227" s="64">
        <v>230000</v>
      </c>
      <c r="N227" s="3" t="s">
        <v>214</v>
      </c>
      <c r="O227" s="14" t="s">
        <v>1487</v>
      </c>
      <c r="P227" s="3"/>
    </row>
    <row r="228" spans="1:16" x14ac:dyDescent="0.25">
      <c r="A228" s="14">
        <v>226</v>
      </c>
      <c r="B228" s="4" t="s">
        <v>432</v>
      </c>
      <c r="C228" s="3" t="s">
        <v>1039</v>
      </c>
      <c r="D228" s="3" t="s">
        <v>65</v>
      </c>
      <c r="E228" s="4" t="s">
        <v>269</v>
      </c>
      <c r="F228" s="4" t="s">
        <v>842</v>
      </c>
      <c r="G228" s="3" t="s">
        <v>301</v>
      </c>
      <c r="H228" s="14" t="s">
        <v>49</v>
      </c>
      <c r="I228" s="20" t="s">
        <v>441</v>
      </c>
      <c r="J228" s="3" t="s">
        <v>69</v>
      </c>
      <c r="K228" s="3">
        <v>2020</v>
      </c>
      <c r="L228" s="5"/>
      <c r="M228" s="64">
        <v>230000</v>
      </c>
      <c r="N228" s="3" t="s">
        <v>214</v>
      </c>
      <c r="O228" s="14" t="s">
        <v>1488</v>
      </c>
      <c r="P228" s="3"/>
    </row>
    <row r="229" spans="1:16" x14ac:dyDescent="0.25">
      <c r="A229" s="14">
        <v>227</v>
      </c>
      <c r="B229" s="4" t="s">
        <v>432</v>
      </c>
      <c r="C229" s="3" t="s">
        <v>1039</v>
      </c>
      <c r="D229" s="3" t="s">
        <v>65</v>
      </c>
      <c r="E229" s="4" t="s">
        <v>269</v>
      </c>
      <c r="F229" s="4" t="s">
        <v>842</v>
      </c>
      <c r="G229" s="3" t="s">
        <v>301</v>
      </c>
      <c r="H229" s="14" t="s">
        <v>50</v>
      </c>
      <c r="I229" s="20" t="s">
        <v>441</v>
      </c>
      <c r="J229" s="3" t="s">
        <v>69</v>
      </c>
      <c r="K229" s="3">
        <v>2020</v>
      </c>
      <c r="L229" s="5"/>
      <c r="M229" s="64">
        <v>230000</v>
      </c>
      <c r="N229" s="3" t="s">
        <v>214</v>
      </c>
      <c r="O229" s="14" t="s">
        <v>1489</v>
      </c>
      <c r="P229" s="3"/>
    </row>
    <row r="230" spans="1:16" x14ac:dyDescent="0.25">
      <c r="A230" s="14">
        <v>228</v>
      </c>
      <c r="B230" s="4" t="s">
        <v>432</v>
      </c>
      <c r="C230" s="3" t="s">
        <v>1039</v>
      </c>
      <c r="D230" s="3" t="s">
        <v>65</v>
      </c>
      <c r="E230" s="4" t="s">
        <v>269</v>
      </c>
      <c r="F230" s="4" t="s">
        <v>842</v>
      </c>
      <c r="G230" s="3" t="s">
        <v>301</v>
      </c>
      <c r="H230" s="14" t="s">
        <v>51</v>
      </c>
      <c r="I230" s="20" t="s">
        <v>441</v>
      </c>
      <c r="J230" s="3" t="s">
        <v>69</v>
      </c>
      <c r="K230" s="3">
        <v>2020</v>
      </c>
      <c r="L230" s="5"/>
      <c r="M230" s="64">
        <v>230000</v>
      </c>
      <c r="N230" s="3" t="s">
        <v>214</v>
      </c>
      <c r="O230" s="14" t="s">
        <v>1490</v>
      </c>
      <c r="P230" s="3"/>
    </row>
    <row r="231" spans="1:16" x14ac:dyDescent="0.25">
      <c r="A231" s="14">
        <v>229</v>
      </c>
      <c r="B231" s="4" t="s">
        <v>432</v>
      </c>
      <c r="C231" s="3" t="s">
        <v>1039</v>
      </c>
      <c r="D231" s="3" t="s">
        <v>65</v>
      </c>
      <c r="E231" s="4" t="s">
        <v>269</v>
      </c>
      <c r="F231" s="4" t="s">
        <v>842</v>
      </c>
      <c r="G231" s="3" t="s">
        <v>301</v>
      </c>
      <c r="H231" s="14" t="s">
        <v>52</v>
      </c>
      <c r="I231" s="20" t="s">
        <v>441</v>
      </c>
      <c r="J231" s="3" t="s">
        <v>69</v>
      </c>
      <c r="K231" s="3">
        <v>2020</v>
      </c>
      <c r="L231" s="5"/>
      <c r="M231" s="64">
        <v>230000</v>
      </c>
      <c r="N231" s="3" t="s">
        <v>214</v>
      </c>
      <c r="O231" s="14" t="s">
        <v>1491</v>
      </c>
      <c r="P231" s="3"/>
    </row>
    <row r="232" spans="1:16" x14ac:dyDescent="0.25">
      <c r="A232" s="14">
        <v>230</v>
      </c>
      <c r="B232" s="4" t="s">
        <v>432</v>
      </c>
      <c r="C232" s="3" t="s">
        <v>1039</v>
      </c>
      <c r="D232" s="3" t="s">
        <v>65</v>
      </c>
      <c r="E232" s="4" t="s">
        <v>269</v>
      </c>
      <c r="F232" s="4" t="s">
        <v>842</v>
      </c>
      <c r="G232" s="3" t="s">
        <v>301</v>
      </c>
      <c r="H232" s="14" t="s">
        <v>53</v>
      </c>
      <c r="I232" s="20" t="s">
        <v>441</v>
      </c>
      <c r="J232" s="3" t="s">
        <v>69</v>
      </c>
      <c r="K232" s="3">
        <v>2020</v>
      </c>
      <c r="L232" s="5"/>
      <c r="M232" s="64">
        <v>230000</v>
      </c>
      <c r="N232" s="3" t="s">
        <v>214</v>
      </c>
      <c r="O232" s="14" t="s">
        <v>1492</v>
      </c>
      <c r="P232" s="3"/>
    </row>
    <row r="233" spans="1:16" x14ac:dyDescent="0.25">
      <c r="A233" s="14">
        <v>231</v>
      </c>
      <c r="B233" s="4" t="s">
        <v>432</v>
      </c>
      <c r="C233" s="3" t="s">
        <v>1039</v>
      </c>
      <c r="D233" s="3" t="s">
        <v>65</v>
      </c>
      <c r="E233" s="4" t="s">
        <v>269</v>
      </c>
      <c r="F233" s="4" t="s">
        <v>842</v>
      </c>
      <c r="G233" s="3" t="s">
        <v>301</v>
      </c>
      <c r="H233" s="14" t="s">
        <v>54</v>
      </c>
      <c r="I233" s="20" t="s">
        <v>441</v>
      </c>
      <c r="J233" s="3" t="s">
        <v>69</v>
      </c>
      <c r="K233" s="3">
        <v>2020</v>
      </c>
      <c r="L233" s="5"/>
      <c r="M233" s="64">
        <v>230000</v>
      </c>
      <c r="N233" s="3" t="s">
        <v>214</v>
      </c>
      <c r="O233" s="14" t="s">
        <v>1493</v>
      </c>
      <c r="P233" s="3"/>
    </row>
    <row r="234" spans="1:16" x14ac:dyDescent="0.25">
      <c r="A234" s="14">
        <v>232</v>
      </c>
      <c r="B234" s="4" t="s">
        <v>432</v>
      </c>
      <c r="C234" s="3" t="s">
        <v>1039</v>
      </c>
      <c r="D234" s="3" t="s">
        <v>65</v>
      </c>
      <c r="E234" s="4" t="s">
        <v>269</v>
      </c>
      <c r="F234" s="4" t="s">
        <v>842</v>
      </c>
      <c r="G234" s="3" t="s">
        <v>301</v>
      </c>
      <c r="H234" s="14" t="s">
        <v>55</v>
      </c>
      <c r="I234" s="20" t="s">
        <v>441</v>
      </c>
      <c r="J234" s="3" t="s">
        <v>69</v>
      </c>
      <c r="K234" s="3">
        <v>2020</v>
      </c>
      <c r="L234" s="5"/>
      <c r="M234" s="64">
        <v>230000</v>
      </c>
      <c r="N234" s="3" t="s">
        <v>214</v>
      </c>
      <c r="O234" s="14" t="s">
        <v>1494</v>
      </c>
      <c r="P234" s="3"/>
    </row>
    <row r="235" spans="1:16" x14ac:dyDescent="0.25">
      <c r="A235" s="14">
        <v>233</v>
      </c>
      <c r="B235" s="4" t="s">
        <v>432</v>
      </c>
      <c r="C235" s="3" t="s">
        <v>1039</v>
      </c>
      <c r="D235" s="3" t="s">
        <v>65</v>
      </c>
      <c r="E235" s="4" t="s">
        <v>269</v>
      </c>
      <c r="F235" s="4" t="s">
        <v>842</v>
      </c>
      <c r="G235" s="3" t="s">
        <v>301</v>
      </c>
      <c r="H235" s="14" t="s">
        <v>56</v>
      </c>
      <c r="I235" s="20" t="s">
        <v>441</v>
      </c>
      <c r="J235" s="3" t="s">
        <v>69</v>
      </c>
      <c r="K235" s="3">
        <v>2020</v>
      </c>
      <c r="L235" s="5"/>
      <c r="M235" s="64">
        <v>230000</v>
      </c>
      <c r="N235" s="3" t="s">
        <v>214</v>
      </c>
      <c r="O235" s="14" t="s">
        <v>1495</v>
      </c>
      <c r="P235" s="3"/>
    </row>
    <row r="236" spans="1:16" x14ac:dyDescent="0.25">
      <c r="A236" s="14">
        <v>234</v>
      </c>
      <c r="B236" s="4" t="s">
        <v>432</v>
      </c>
      <c r="C236" s="3" t="s">
        <v>1039</v>
      </c>
      <c r="D236" s="3" t="s">
        <v>65</v>
      </c>
      <c r="E236" s="4" t="s">
        <v>269</v>
      </c>
      <c r="F236" s="4" t="s">
        <v>842</v>
      </c>
      <c r="G236" s="3" t="s">
        <v>301</v>
      </c>
      <c r="H236" s="14" t="s">
        <v>57</v>
      </c>
      <c r="I236" s="20" t="s">
        <v>441</v>
      </c>
      <c r="J236" s="3" t="s">
        <v>69</v>
      </c>
      <c r="K236" s="3">
        <v>2020</v>
      </c>
      <c r="L236" s="5"/>
      <c r="M236" s="64">
        <v>230000</v>
      </c>
      <c r="N236" s="3" t="s">
        <v>214</v>
      </c>
      <c r="O236" s="14" t="s">
        <v>1496</v>
      </c>
      <c r="P236" s="3"/>
    </row>
    <row r="237" spans="1:16" x14ac:dyDescent="0.25">
      <c r="A237" s="14">
        <v>235</v>
      </c>
      <c r="B237" s="4" t="s">
        <v>772</v>
      </c>
      <c r="C237" s="3" t="s">
        <v>1038</v>
      </c>
      <c r="D237" s="3" t="s">
        <v>65</v>
      </c>
      <c r="E237" s="4" t="s">
        <v>206</v>
      </c>
      <c r="F237" s="4" t="s">
        <v>836</v>
      </c>
      <c r="G237" s="3" t="s">
        <v>376</v>
      </c>
      <c r="H237" s="14" t="s">
        <v>37</v>
      </c>
      <c r="I237" s="3" t="s">
        <v>205</v>
      </c>
      <c r="J237" s="3" t="s">
        <v>69</v>
      </c>
      <c r="K237" s="3">
        <v>2019</v>
      </c>
      <c r="L237" s="3"/>
      <c r="M237" s="64">
        <v>220000</v>
      </c>
      <c r="N237" s="3" t="s">
        <v>214</v>
      </c>
      <c r="O237" s="14" t="s">
        <v>1425</v>
      </c>
      <c r="P237" s="3"/>
    </row>
    <row r="238" spans="1:16" s="130" customFormat="1" x14ac:dyDescent="0.25">
      <c r="A238" s="14">
        <v>236</v>
      </c>
      <c r="B238" s="125" t="s">
        <v>432</v>
      </c>
      <c r="C238" s="126" t="s">
        <v>1039</v>
      </c>
      <c r="D238" s="126" t="s">
        <v>65</v>
      </c>
      <c r="E238" s="125" t="s">
        <v>435</v>
      </c>
      <c r="F238" s="133" t="s">
        <v>1897</v>
      </c>
      <c r="G238" s="126" t="s">
        <v>936</v>
      </c>
      <c r="H238" s="134" t="s">
        <v>37</v>
      </c>
      <c r="I238" s="127" t="s">
        <v>1900</v>
      </c>
      <c r="J238" s="126" t="s">
        <v>69</v>
      </c>
      <c r="K238" s="127" t="s">
        <v>1901</v>
      </c>
      <c r="L238" s="128"/>
      <c r="M238" s="135">
        <v>700000</v>
      </c>
      <c r="N238" s="131" t="s">
        <v>1902</v>
      </c>
      <c r="O238" s="124" t="s">
        <v>1906</v>
      </c>
      <c r="P238" s="128"/>
    </row>
    <row r="239" spans="1:16" s="130" customFormat="1" x14ac:dyDescent="0.25">
      <c r="A239" s="14">
        <v>237</v>
      </c>
      <c r="B239" s="125" t="s">
        <v>432</v>
      </c>
      <c r="C239" s="126" t="s">
        <v>1039</v>
      </c>
      <c r="D239" s="126" t="s">
        <v>65</v>
      </c>
      <c r="E239" s="125" t="s">
        <v>435</v>
      </c>
      <c r="F239" s="133" t="s">
        <v>1897</v>
      </c>
      <c r="G239" s="126" t="s">
        <v>936</v>
      </c>
      <c r="H239" s="134" t="s">
        <v>38</v>
      </c>
      <c r="I239" s="127" t="s">
        <v>1900</v>
      </c>
      <c r="J239" s="126" t="s">
        <v>69</v>
      </c>
      <c r="K239" s="127" t="s">
        <v>1901</v>
      </c>
      <c r="L239" s="128"/>
      <c r="M239" s="135">
        <v>700000</v>
      </c>
      <c r="N239" s="131" t="s">
        <v>1902</v>
      </c>
      <c r="O239" s="124" t="s">
        <v>1922</v>
      </c>
      <c r="P239" s="128"/>
    </row>
    <row r="240" spans="1:16" s="130" customFormat="1" x14ac:dyDescent="0.25">
      <c r="A240" s="14">
        <v>238</v>
      </c>
      <c r="B240" s="125" t="s">
        <v>432</v>
      </c>
      <c r="C240" s="126" t="s">
        <v>1039</v>
      </c>
      <c r="D240" s="126" t="s">
        <v>65</v>
      </c>
      <c r="E240" s="125" t="s">
        <v>435</v>
      </c>
      <c r="F240" s="133" t="s">
        <v>1897</v>
      </c>
      <c r="G240" s="126" t="s">
        <v>936</v>
      </c>
      <c r="H240" s="134" t="s">
        <v>39</v>
      </c>
      <c r="I240" s="127" t="s">
        <v>1900</v>
      </c>
      <c r="J240" s="126" t="s">
        <v>69</v>
      </c>
      <c r="K240" s="127" t="s">
        <v>1901</v>
      </c>
      <c r="L240" s="128"/>
      <c r="M240" s="135">
        <v>700000</v>
      </c>
      <c r="N240" s="131" t="s">
        <v>1902</v>
      </c>
      <c r="O240" s="124" t="s">
        <v>1907</v>
      </c>
      <c r="P240" s="128"/>
    </row>
    <row r="241" spans="1:16" s="130" customFormat="1" x14ac:dyDescent="0.25">
      <c r="A241" s="14">
        <v>239</v>
      </c>
      <c r="B241" s="125" t="s">
        <v>432</v>
      </c>
      <c r="C241" s="126" t="s">
        <v>1039</v>
      </c>
      <c r="D241" s="126" t="s">
        <v>65</v>
      </c>
      <c r="E241" s="125" t="s">
        <v>435</v>
      </c>
      <c r="F241" s="133" t="s">
        <v>1897</v>
      </c>
      <c r="G241" s="126" t="s">
        <v>936</v>
      </c>
      <c r="H241" s="134" t="s">
        <v>40</v>
      </c>
      <c r="I241" s="127" t="s">
        <v>1900</v>
      </c>
      <c r="J241" s="126" t="s">
        <v>69</v>
      </c>
      <c r="K241" s="127" t="s">
        <v>1901</v>
      </c>
      <c r="L241" s="128"/>
      <c r="M241" s="135">
        <v>700000</v>
      </c>
      <c r="N241" s="131" t="s">
        <v>1902</v>
      </c>
      <c r="O241" s="124" t="s">
        <v>1908</v>
      </c>
      <c r="P241" s="128"/>
    </row>
    <row r="242" spans="1:16" s="130" customFormat="1" x14ac:dyDescent="0.25">
      <c r="A242" s="14">
        <v>240</v>
      </c>
      <c r="B242" s="125" t="s">
        <v>432</v>
      </c>
      <c r="C242" s="126" t="s">
        <v>1039</v>
      </c>
      <c r="D242" s="126" t="s">
        <v>65</v>
      </c>
      <c r="E242" s="125" t="s">
        <v>435</v>
      </c>
      <c r="F242" s="133" t="s">
        <v>1897</v>
      </c>
      <c r="G242" s="126" t="s">
        <v>936</v>
      </c>
      <c r="H242" s="134" t="s">
        <v>41</v>
      </c>
      <c r="I242" s="127" t="s">
        <v>1900</v>
      </c>
      <c r="J242" s="126" t="s">
        <v>69</v>
      </c>
      <c r="K242" s="127" t="s">
        <v>1901</v>
      </c>
      <c r="L242" s="128"/>
      <c r="M242" s="135">
        <v>700000</v>
      </c>
      <c r="N242" s="131" t="s">
        <v>1902</v>
      </c>
      <c r="O242" s="124" t="s">
        <v>1909</v>
      </c>
      <c r="P242" s="128"/>
    </row>
    <row r="243" spans="1:16" s="130" customFormat="1" x14ac:dyDescent="0.25">
      <c r="A243" s="14">
        <v>241</v>
      </c>
      <c r="B243" s="125" t="s">
        <v>432</v>
      </c>
      <c r="C243" s="126" t="s">
        <v>1039</v>
      </c>
      <c r="D243" s="126" t="s">
        <v>65</v>
      </c>
      <c r="E243" s="125" t="s">
        <v>435</v>
      </c>
      <c r="F243" s="133" t="s">
        <v>1897</v>
      </c>
      <c r="G243" s="126" t="s">
        <v>936</v>
      </c>
      <c r="H243" s="134" t="s">
        <v>42</v>
      </c>
      <c r="I243" s="127" t="s">
        <v>1900</v>
      </c>
      <c r="J243" s="126" t="s">
        <v>69</v>
      </c>
      <c r="K243" s="127" t="s">
        <v>1901</v>
      </c>
      <c r="L243" s="128"/>
      <c r="M243" s="135">
        <v>700000</v>
      </c>
      <c r="N243" s="131" t="s">
        <v>1902</v>
      </c>
      <c r="O243" s="124" t="s">
        <v>1910</v>
      </c>
      <c r="P243" s="128"/>
    </row>
    <row r="244" spans="1:16" s="130" customFormat="1" x14ac:dyDescent="0.25">
      <c r="A244" s="14">
        <v>242</v>
      </c>
      <c r="B244" s="125" t="s">
        <v>432</v>
      </c>
      <c r="C244" s="126" t="s">
        <v>1039</v>
      </c>
      <c r="D244" s="126" t="s">
        <v>65</v>
      </c>
      <c r="E244" s="125" t="s">
        <v>435</v>
      </c>
      <c r="F244" s="133" t="s">
        <v>1897</v>
      </c>
      <c r="G244" s="126" t="s">
        <v>936</v>
      </c>
      <c r="H244" s="134" t="s">
        <v>43</v>
      </c>
      <c r="I244" s="127" t="s">
        <v>1900</v>
      </c>
      <c r="J244" s="126" t="s">
        <v>69</v>
      </c>
      <c r="K244" s="127" t="s">
        <v>1901</v>
      </c>
      <c r="L244" s="128"/>
      <c r="M244" s="135">
        <v>700000</v>
      </c>
      <c r="N244" s="131" t="s">
        <v>1902</v>
      </c>
      <c r="O244" s="124" t="s">
        <v>1911</v>
      </c>
      <c r="P244" s="128"/>
    </row>
    <row r="245" spans="1:16" s="130" customFormat="1" x14ac:dyDescent="0.25">
      <c r="A245" s="14">
        <v>243</v>
      </c>
      <c r="B245" s="125" t="s">
        <v>432</v>
      </c>
      <c r="C245" s="126" t="s">
        <v>1039</v>
      </c>
      <c r="D245" s="126" t="s">
        <v>65</v>
      </c>
      <c r="E245" s="125" t="s">
        <v>435</v>
      </c>
      <c r="F245" s="133" t="s">
        <v>1897</v>
      </c>
      <c r="G245" s="126" t="s">
        <v>936</v>
      </c>
      <c r="H245" s="134" t="s">
        <v>44</v>
      </c>
      <c r="I245" s="127" t="s">
        <v>1900</v>
      </c>
      <c r="J245" s="126" t="s">
        <v>69</v>
      </c>
      <c r="K245" s="127" t="s">
        <v>1901</v>
      </c>
      <c r="L245" s="128"/>
      <c r="M245" s="135">
        <v>700000</v>
      </c>
      <c r="N245" s="131" t="s">
        <v>1902</v>
      </c>
      <c r="O245" s="124" t="s">
        <v>1912</v>
      </c>
      <c r="P245" s="128"/>
    </row>
    <row r="246" spans="1:16" s="130" customFormat="1" x14ac:dyDescent="0.25">
      <c r="A246" s="14">
        <v>244</v>
      </c>
      <c r="B246" s="125" t="s">
        <v>432</v>
      </c>
      <c r="C246" s="126" t="s">
        <v>1039</v>
      </c>
      <c r="D246" s="126" t="s">
        <v>65</v>
      </c>
      <c r="E246" s="125" t="s">
        <v>435</v>
      </c>
      <c r="F246" s="133" t="s">
        <v>1897</v>
      </c>
      <c r="G246" s="126" t="s">
        <v>936</v>
      </c>
      <c r="H246" s="134" t="s">
        <v>45</v>
      </c>
      <c r="I246" s="127" t="s">
        <v>1900</v>
      </c>
      <c r="J246" s="126" t="s">
        <v>69</v>
      </c>
      <c r="K246" s="127" t="s">
        <v>1901</v>
      </c>
      <c r="L246" s="128"/>
      <c r="M246" s="135">
        <v>700000</v>
      </c>
      <c r="N246" s="131" t="s">
        <v>1902</v>
      </c>
      <c r="O246" s="124" t="s">
        <v>1913</v>
      </c>
      <c r="P246" s="128"/>
    </row>
    <row r="247" spans="1:16" s="130" customFormat="1" x14ac:dyDescent="0.25">
      <c r="A247" s="14">
        <v>245</v>
      </c>
      <c r="B247" s="125" t="s">
        <v>432</v>
      </c>
      <c r="C247" s="126" t="s">
        <v>1039</v>
      </c>
      <c r="D247" s="126" t="s">
        <v>65</v>
      </c>
      <c r="E247" s="125" t="s">
        <v>435</v>
      </c>
      <c r="F247" s="133" t="s">
        <v>1897</v>
      </c>
      <c r="G247" s="126" t="s">
        <v>936</v>
      </c>
      <c r="H247" s="134" t="s">
        <v>46</v>
      </c>
      <c r="I247" s="127" t="s">
        <v>1900</v>
      </c>
      <c r="J247" s="126" t="s">
        <v>69</v>
      </c>
      <c r="K247" s="127" t="s">
        <v>1901</v>
      </c>
      <c r="L247" s="128"/>
      <c r="M247" s="135">
        <v>700000</v>
      </c>
      <c r="N247" s="131" t="s">
        <v>1902</v>
      </c>
      <c r="O247" s="124" t="s">
        <v>1914</v>
      </c>
      <c r="P247" s="128"/>
    </row>
    <row r="248" spans="1:16" s="130" customFormat="1" x14ac:dyDescent="0.25">
      <c r="A248" s="14">
        <v>246</v>
      </c>
      <c r="B248" s="125" t="s">
        <v>432</v>
      </c>
      <c r="C248" s="126" t="s">
        <v>1039</v>
      </c>
      <c r="D248" s="126" t="s">
        <v>65</v>
      </c>
      <c r="E248" s="125" t="s">
        <v>435</v>
      </c>
      <c r="F248" s="133" t="s">
        <v>1897</v>
      </c>
      <c r="G248" s="126" t="s">
        <v>936</v>
      </c>
      <c r="H248" s="134" t="s">
        <v>47</v>
      </c>
      <c r="I248" s="127" t="s">
        <v>1900</v>
      </c>
      <c r="J248" s="126" t="s">
        <v>69</v>
      </c>
      <c r="K248" s="127" t="s">
        <v>1901</v>
      </c>
      <c r="L248" s="128"/>
      <c r="M248" s="135">
        <v>700000</v>
      </c>
      <c r="N248" s="131" t="s">
        <v>1902</v>
      </c>
      <c r="O248" s="124" t="s">
        <v>1915</v>
      </c>
      <c r="P248" s="128"/>
    </row>
    <row r="249" spans="1:16" s="130" customFormat="1" x14ac:dyDescent="0.25">
      <c r="A249" s="14">
        <v>247</v>
      </c>
      <c r="B249" s="125" t="s">
        <v>432</v>
      </c>
      <c r="C249" s="126" t="s">
        <v>1039</v>
      </c>
      <c r="D249" s="126" t="s">
        <v>65</v>
      </c>
      <c r="E249" s="125" t="s">
        <v>435</v>
      </c>
      <c r="F249" s="133" t="s">
        <v>1897</v>
      </c>
      <c r="G249" s="126" t="s">
        <v>936</v>
      </c>
      <c r="H249" s="134" t="s">
        <v>48</v>
      </c>
      <c r="I249" s="127" t="s">
        <v>1900</v>
      </c>
      <c r="J249" s="126" t="s">
        <v>69</v>
      </c>
      <c r="K249" s="127" t="s">
        <v>1901</v>
      </c>
      <c r="L249" s="128"/>
      <c r="M249" s="135">
        <v>700000</v>
      </c>
      <c r="N249" s="131" t="s">
        <v>1902</v>
      </c>
      <c r="O249" s="124" t="s">
        <v>1916</v>
      </c>
      <c r="P249" s="128"/>
    </row>
    <row r="250" spans="1:16" s="130" customFormat="1" x14ac:dyDescent="0.25">
      <c r="A250" s="14">
        <v>248</v>
      </c>
      <c r="B250" s="125" t="s">
        <v>432</v>
      </c>
      <c r="C250" s="126" t="s">
        <v>1039</v>
      </c>
      <c r="D250" s="126" t="s">
        <v>65</v>
      </c>
      <c r="E250" s="125" t="s">
        <v>435</v>
      </c>
      <c r="F250" s="133" t="s">
        <v>1897</v>
      </c>
      <c r="G250" s="126" t="s">
        <v>936</v>
      </c>
      <c r="H250" s="134" t="s">
        <v>49</v>
      </c>
      <c r="I250" s="127" t="s">
        <v>1900</v>
      </c>
      <c r="J250" s="126" t="s">
        <v>69</v>
      </c>
      <c r="K250" s="127" t="s">
        <v>1901</v>
      </c>
      <c r="L250" s="128"/>
      <c r="M250" s="135">
        <v>700000</v>
      </c>
      <c r="N250" s="131" t="s">
        <v>1902</v>
      </c>
      <c r="O250" s="124" t="s">
        <v>1917</v>
      </c>
      <c r="P250" s="128"/>
    </row>
    <row r="251" spans="1:16" s="130" customFormat="1" x14ac:dyDescent="0.25">
      <c r="A251" s="14">
        <v>249</v>
      </c>
      <c r="B251" s="125" t="s">
        <v>432</v>
      </c>
      <c r="C251" s="126" t="s">
        <v>1039</v>
      </c>
      <c r="D251" s="126" t="s">
        <v>65</v>
      </c>
      <c r="E251" s="125" t="s">
        <v>435</v>
      </c>
      <c r="F251" s="133" t="s">
        <v>1897</v>
      </c>
      <c r="G251" s="126" t="s">
        <v>936</v>
      </c>
      <c r="H251" s="134" t="s">
        <v>50</v>
      </c>
      <c r="I251" s="127" t="s">
        <v>1900</v>
      </c>
      <c r="J251" s="126" t="s">
        <v>69</v>
      </c>
      <c r="K251" s="127" t="s">
        <v>1901</v>
      </c>
      <c r="L251" s="128"/>
      <c r="M251" s="135">
        <v>700000</v>
      </c>
      <c r="N251" s="131" t="s">
        <v>1902</v>
      </c>
      <c r="O251" s="124" t="s">
        <v>1918</v>
      </c>
      <c r="P251" s="128"/>
    </row>
    <row r="252" spans="1:16" s="130" customFormat="1" x14ac:dyDescent="0.25">
      <c r="A252" s="14">
        <v>250</v>
      </c>
      <c r="B252" s="125" t="s">
        <v>432</v>
      </c>
      <c r="C252" s="126" t="s">
        <v>1039</v>
      </c>
      <c r="D252" s="126" t="s">
        <v>65</v>
      </c>
      <c r="E252" s="125" t="s">
        <v>435</v>
      </c>
      <c r="F252" s="133" t="s">
        <v>1897</v>
      </c>
      <c r="G252" s="126" t="s">
        <v>936</v>
      </c>
      <c r="H252" s="134" t="s">
        <v>51</v>
      </c>
      <c r="I252" s="127" t="s">
        <v>1900</v>
      </c>
      <c r="J252" s="126" t="s">
        <v>69</v>
      </c>
      <c r="K252" s="127" t="s">
        <v>1901</v>
      </c>
      <c r="L252" s="128"/>
      <c r="M252" s="135">
        <v>700000</v>
      </c>
      <c r="N252" s="131" t="s">
        <v>1902</v>
      </c>
      <c r="O252" s="124" t="s">
        <v>1919</v>
      </c>
      <c r="P252" s="128"/>
    </row>
    <row r="253" spans="1:16" s="130" customFormat="1" x14ac:dyDescent="0.25">
      <c r="A253" s="14">
        <v>251</v>
      </c>
      <c r="B253" s="125" t="s">
        <v>432</v>
      </c>
      <c r="C253" s="126" t="s">
        <v>1039</v>
      </c>
      <c r="D253" s="126" t="s">
        <v>65</v>
      </c>
      <c r="E253" s="125" t="s">
        <v>435</v>
      </c>
      <c r="F253" s="133" t="s">
        <v>1897</v>
      </c>
      <c r="G253" s="126" t="s">
        <v>936</v>
      </c>
      <c r="H253" s="134" t="s">
        <v>52</v>
      </c>
      <c r="I253" s="127" t="s">
        <v>1900</v>
      </c>
      <c r="J253" s="126" t="s">
        <v>69</v>
      </c>
      <c r="K253" s="127" t="s">
        <v>1901</v>
      </c>
      <c r="L253" s="128"/>
      <c r="M253" s="135">
        <v>700000</v>
      </c>
      <c r="N253" s="131" t="s">
        <v>1902</v>
      </c>
      <c r="O253" s="124" t="s">
        <v>1920</v>
      </c>
      <c r="P253" s="128"/>
    </row>
    <row r="254" spans="1:16" s="130" customFormat="1" x14ac:dyDescent="0.25">
      <c r="A254" s="14">
        <v>252</v>
      </c>
      <c r="B254" s="125" t="s">
        <v>432</v>
      </c>
      <c r="C254" s="126" t="s">
        <v>1039</v>
      </c>
      <c r="D254" s="126" t="s">
        <v>65</v>
      </c>
      <c r="E254" s="125" t="s">
        <v>435</v>
      </c>
      <c r="F254" s="133" t="s">
        <v>1897</v>
      </c>
      <c r="G254" s="126" t="s">
        <v>936</v>
      </c>
      <c r="H254" s="134" t="s">
        <v>53</v>
      </c>
      <c r="I254" s="127" t="s">
        <v>1900</v>
      </c>
      <c r="J254" s="126" t="s">
        <v>69</v>
      </c>
      <c r="K254" s="127" t="s">
        <v>1901</v>
      </c>
      <c r="L254" s="128"/>
      <c r="M254" s="135">
        <v>700000</v>
      </c>
      <c r="N254" s="131" t="s">
        <v>1902</v>
      </c>
      <c r="O254" s="124" t="s">
        <v>1921</v>
      </c>
      <c r="P254" s="128"/>
    </row>
    <row r="255" spans="1:16" s="130" customFormat="1" x14ac:dyDescent="0.25">
      <c r="A255" s="14">
        <v>253</v>
      </c>
      <c r="B255" s="125" t="s">
        <v>432</v>
      </c>
      <c r="C255" s="126" t="s">
        <v>1039</v>
      </c>
      <c r="D255" s="126" t="s">
        <v>65</v>
      </c>
      <c r="E255" s="125" t="s">
        <v>435</v>
      </c>
      <c r="F255" s="133" t="s">
        <v>1897</v>
      </c>
      <c r="G255" s="126" t="s">
        <v>936</v>
      </c>
      <c r="H255" s="134" t="s">
        <v>54</v>
      </c>
      <c r="I255" s="127" t="s">
        <v>1900</v>
      </c>
      <c r="J255" s="126" t="s">
        <v>69</v>
      </c>
      <c r="K255" s="127" t="s">
        <v>1901</v>
      </c>
      <c r="L255" s="128"/>
      <c r="M255" s="135">
        <v>700000</v>
      </c>
      <c r="N255" s="131" t="s">
        <v>1902</v>
      </c>
      <c r="O255" s="124" t="s">
        <v>1923</v>
      </c>
      <c r="P255" s="128"/>
    </row>
    <row r="256" spans="1:16" s="130" customFormat="1" x14ac:dyDescent="0.25">
      <c r="A256" s="14">
        <v>254</v>
      </c>
      <c r="B256" s="125" t="s">
        <v>432</v>
      </c>
      <c r="C256" s="126" t="s">
        <v>1039</v>
      </c>
      <c r="D256" s="126" t="s">
        <v>65</v>
      </c>
      <c r="E256" s="125" t="s">
        <v>435</v>
      </c>
      <c r="F256" s="133" t="s">
        <v>1897</v>
      </c>
      <c r="G256" s="126" t="s">
        <v>936</v>
      </c>
      <c r="H256" s="134" t="s">
        <v>55</v>
      </c>
      <c r="I256" s="127" t="s">
        <v>1900</v>
      </c>
      <c r="J256" s="126" t="s">
        <v>69</v>
      </c>
      <c r="K256" s="127" t="s">
        <v>1901</v>
      </c>
      <c r="L256" s="128"/>
      <c r="M256" s="135">
        <v>700000</v>
      </c>
      <c r="N256" s="131" t="s">
        <v>1902</v>
      </c>
      <c r="O256" s="124" t="s">
        <v>1924</v>
      </c>
      <c r="P256" s="128"/>
    </row>
    <row r="257" spans="1:16" s="130" customFormat="1" x14ac:dyDescent="0.25">
      <c r="A257" s="14">
        <v>255</v>
      </c>
      <c r="B257" s="125" t="s">
        <v>432</v>
      </c>
      <c r="C257" s="126" t="s">
        <v>1039</v>
      </c>
      <c r="D257" s="126" t="s">
        <v>65</v>
      </c>
      <c r="E257" s="125" t="s">
        <v>435</v>
      </c>
      <c r="F257" s="133" t="s">
        <v>1897</v>
      </c>
      <c r="G257" s="126" t="s">
        <v>936</v>
      </c>
      <c r="H257" s="134" t="s">
        <v>56</v>
      </c>
      <c r="I257" s="127" t="s">
        <v>1900</v>
      </c>
      <c r="J257" s="126" t="s">
        <v>69</v>
      </c>
      <c r="K257" s="127" t="s">
        <v>1901</v>
      </c>
      <c r="L257" s="128"/>
      <c r="M257" s="135">
        <v>700000</v>
      </c>
      <c r="N257" s="131" t="s">
        <v>1902</v>
      </c>
      <c r="O257" s="124" t="s">
        <v>1925</v>
      </c>
      <c r="P257" s="128"/>
    </row>
    <row r="258" spans="1:16" x14ac:dyDescent="0.25">
      <c r="A258" s="14">
        <v>256</v>
      </c>
      <c r="B258" s="125" t="s">
        <v>432</v>
      </c>
      <c r="C258" s="126" t="s">
        <v>1039</v>
      </c>
      <c r="D258" s="126" t="s">
        <v>65</v>
      </c>
      <c r="E258" s="125" t="s">
        <v>435</v>
      </c>
      <c r="F258" s="133" t="s">
        <v>1897</v>
      </c>
      <c r="G258" s="126" t="s">
        <v>936</v>
      </c>
      <c r="H258" s="134" t="s">
        <v>57</v>
      </c>
      <c r="I258" s="127" t="s">
        <v>1900</v>
      </c>
      <c r="J258" s="126" t="s">
        <v>69</v>
      </c>
      <c r="K258" s="127" t="s">
        <v>1901</v>
      </c>
      <c r="L258" s="128"/>
      <c r="M258" s="135">
        <v>700000</v>
      </c>
      <c r="N258" s="131" t="s">
        <v>1902</v>
      </c>
      <c r="O258" s="124" t="s">
        <v>1965</v>
      </c>
    </row>
    <row r="259" spans="1:16" x14ac:dyDescent="0.25">
      <c r="A259" s="14">
        <v>257</v>
      </c>
      <c r="B259" s="125" t="s">
        <v>432</v>
      </c>
      <c r="C259" s="126" t="s">
        <v>1039</v>
      </c>
      <c r="D259" s="126" t="s">
        <v>65</v>
      </c>
      <c r="E259" s="125" t="s">
        <v>435</v>
      </c>
      <c r="F259" s="133" t="s">
        <v>1897</v>
      </c>
      <c r="G259" s="126" t="s">
        <v>936</v>
      </c>
      <c r="H259" s="134" t="s">
        <v>58</v>
      </c>
      <c r="I259" s="127" t="s">
        <v>1900</v>
      </c>
      <c r="J259" s="126" t="s">
        <v>69</v>
      </c>
      <c r="K259" s="127" t="s">
        <v>1901</v>
      </c>
      <c r="L259" s="128"/>
      <c r="M259" s="135">
        <v>700000</v>
      </c>
      <c r="N259" s="131" t="s">
        <v>1902</v>
      </c>
      <c r="O259" s="124" t="s">
        <v>1966</v>
      </c>
    </row>
    <row r="260" spans="1:16" x14ac:dyDescent="0.25">
      <c r="A260" s="14">
        <v>258</v>
      </c>
      <c r="B260" s="125" t="s">
        <v>432</v>
      </c>
      <c r="C260" s="126" t="s">
        <v>1039</v>
      </c>
      <c r="D260" s="126" t="s">
        <v>65</v>
      </c>
      <c r="E260" s="125" t="s">
        <v>435</v>
      </c>
      <c r="F260" s="133" t="s">
        <v>1897</v>
      </c>
      <c r="G260" s="126" t="s">
        <v>936</v>
      </c>
      <c r="H260" s="134" t="s">
        <v>59</v>
      </c>
      <c r="I260" s="127" t="s">
        <v>1900</v>
      </c>
      <c r="J260" s="126" t="s">
        <v>69</v>
      </c>
      <c r="K260" s="127" t="s">
        <v>1901</v>
      </c>
      <c r="L260" s="128"/>
      <c r="M260" s="135">
        <v>700000</v>
      </c>
      <c r="N260" s="131" t="s">
        <v>1902</v>
      </c>
      <c r="O260" s="124" t="s">
        <v>1967</v>
      </c>
    </row>
    <row r="261" spans="1:16" x14ac:dyDescent="0.25">
      <c r="A261" s="14">
        <v>259</v>
      </c>
      <c r="B261" s="125" t="s">
        <v>432</v>
      </c>
      <c r="C261" s="126" t="s">
        <v>1039</v>
      </c>
      <c r="D261" s="126" t="s">
        <v>65</v>
      </c>
      <c r="E261" s="125" t="s">
        <v>435</v>
      </c>
      <c r="F261" s="133" t="s">
        <v>1897</v>
      </c>
      <c r="G261" s="126" t="s">
        <v>936</v>
      </c>
      <c r="H261" s="134" t="s">
        <v>60</v>
      </c>
      <c r="I261" s="127" t="s">
        <v>1900</v>
      </c>
      <c r="J261" s="126" t="s">
        <v>69</v>
      </c>
      <c r="K261" s="127" t="s">
        <v>1901</v>
      </c>
      <c r="L261" s="128"/>
      <c r="M261" s="135">
        <v>700000</v>
      </c>
      <c r="N261" s="131" t="s">
        <v>1902</v>
      </c>
      <c r="O261" s="124" t="s">
        <v>1968</v>
      </c>
    </row>
    <row r="262" spans="1:16" x14ac:dyDescent="0.25">
      <c r="A262" s="14">
        <v>260</v>
      </c>
      <c r="B262" s="125" t="s">
        <v>432</v>
      </c>
      <c r="C262" s="126" t="s">
        <v>1039</v>
      </c>
      <c r="D262" s="126" t="s">
        <v>65</v>
      </c>
      <c r="E262" s="125" t="s">
        <v>435</v>
      </c>
      <c r="F262" s="133" t="s">
        <v>1897</v>
      </c>
      <c r="G262" s="126" t="s">
        <v>936</v>
      </c>
      <c r="H262" s="134" t="s">
        <v>61</v>
      </c>
      <c r="I262" s="127" t="s">
        <v>1900</v>
      </c>
      <c r="J262" s="126" t="s">
        <v>69</v>
      </c>
      <c r="K262" s="127" t="s">
        <v>1901</v>
      </c>
      <c r="L262" s="128"/>
      <c r="M262" s="135">
        <v>700000</v>
      </c>
      <c r="N262" s="131" t="s">
        <v>1902</v>
      </c>
      <c r="O262" s="124" t="s">
        <v>1969</v>
      </c>
    </row>
    <row r="263" spans="1:16" x14ac:dyDescent="0.25">
      <c r="A263" s="14">
        <v>261</v>
      </c>
      <c r="B263" s="125" t="s">
        <v>432</v>
      </c>
      <c r="C263" s="126" t="s">
        <v>1039</v>
      </c>
      <c r="D263" s="126" t="s">
        <v>65</v>
      </c>
      <c r="E263" s="125" t="s">
        <v>435</v>
      </c>
      <c r="F263" s="133" t="s">
        <v>1897</v>
      </c>
      <c r="G263" s="126" t="s">
        <v>936</v>
      </c>
      <c r="H263" s="134" t="s">
        <v>70</v>
      </c>
      <c r="I263" s="127" t="s">
        <v>1900</v>
      </c>
      <c r="J263" s="126" t="s">
        <v>69</v>
      </c>
      <c r="K263" s="127" t="s">
        <v>1901</v>
      </c>
      <c r="L263" s="128"/>
      <c r="M263" s="135">
        <v>700000</v>
      </c>
      <c r="N263" s="131" t="s">
        <v>1902</v>
      </c>
      <c r="O263" s="124" t="s">
        <v>1970</v>
      </c>
    </row>
    <row r="264" spans="1:16" x14ac:dyDescent="0.25">
      <c r="A264" s="14">
        <v>262</v>
      </c>
      <c r="B264" s="125" t="s">
        <v>432</v>
      </c>
      <c r="C264" s="126" t="s">
        <v>1039</v>
      </c>
      <c r="D264" s="126" t="s">
        <v>65</v>
      </c>
      <c r="E264" s="125" t="s">
        <v>435</v>
      </c>
      <c r="F264" s="133" t="s">
        <v>1897</v>
      </c>
      <c r="G264" s="126" t="s">
        <v>936</v>
      </c>
      <c r="H264" s="134" t="s">
        <v>71</v>
      </c>
      <c r="I264" s="127" t="s">
        <v>1900</v>
      </c>
      <c r="J264" s="126" t="s">
        <v>69</v>
      </c>
      <c r="K264" s="127" t="s">
        <v>1901</v>
      </c>
      <c r="L264" s="128"/>
      <c r="M264" s="135">
        <v>700000</v>
      </c>
      <c r="N264" s="131" t="s">
        <v>1902</v>
      </c>
      <c r="O264" s="124" t="s">
        <v>1971</v>
      </c>
    </row>
    <row r="265" spans="1:16" x14ac:dyDescent="0.25">
      <c r="A265" s="14">
        <v>263</v>
      </c>
      <c r="B265" s="125" t="s">
        <v>432</v>
      </c>
      <c r="C265" s="126" t="s">
        <v>1039</v>
      </c>
      <c r="D265" s="126" t="s">
        <v>65</v>
      </c>
      <c r="E265" s="125" t="s">
        <v>435</v>
      </c>
      <c r="F265" s="133" t="s">
        <v>1897</v>
      </c>
      <c r="G265" s="126" t="s">
        <v>936</v>
      </c>
      <c r="H265" s="134" t="s">
        <v>72</v>
      </c>
      <c r="I265" s="127" t="s">
        <v>1900</v>
      </c>
      <c r="J265" s="126" t="s">
        <v>69</v>
      </c>
      <c r="K265" s="127" t="s">
        <v>1901</v>
      </c>
      <c r="L265" s="128"/>
      <c r="M265" s="135">
        <v>700000</v>
      </c>
      <c r="N265" s="131" t="s">
        <v>1902</v>
      </c>
      <c r="O265" s="124" t="s">
        <v>1972</v>
      </c>
    </row>
    <row r="266" spans="1:16" x14ac:dyDescent="0.25">
      <c r="A266" s="14">
        <v>264</v>
      </c>
      <c r="B266" s="125" t="s">
        <v>432</v>
      </c>
      <c r="C266" s="126" t="s">
        <v>1039</v>
      </c>
      <c r="D266" s="126" t="s">
        <v>65</v>
      </c>
      <c r="E266" s="125" t="s">
        <v>435</v>
      </c>
      <c r="F266" s="133" t="s">
        <v>1897</v>
      </c>
      <c r="G266" s="126" t="s">
        <v>936</v>
      </c>
      <c r="H266" s="134" t="s">
        <v>73</v>
      </c>
      <c r="I266" s="127" t="s">
        <v>1900</v>
      </c>
      <c r="J266" s="126" t="s">
        <v>69</v>
      </c>
      <c r="K266" s="127" t="s">
        <v>1901</v>
      </c>
      <c r="L266" s="128"/>
      <c r="M266" s="135">
        <v>700000</v>
      </c>
      <c r="N266" s="131" t="s">
        <v>1902</v>
      </c>
      <c r="O266" s="124" t="s">
        <v>1973</v>
      </c>
    </row>
    <row r="267" spans="1:16" x14ac:dyDescent="0.25">
      <c r="A267" s="14">
        <v>265</v>
      </c>
      <c r="B267" s="125" t="s">
        <v>432</v>
      </c>
      <c r="C267" s="126" t="s">
        <v>1039</v>
      </c>
      <c r="D267" s="126" t="s">
        <v>65</v>
      </c>
      <c r="E267" s="125" t="s">
        <v>435</v>
      </c>
      <c r="F267" s="133" t="s">
        <v>1897</v>
      </c>
      <c r="G267" s="126" t="s">
        <v>936</v>
      </c>
      <c r="H267" s="134" t="s">
        <v>74</v>
      </c>
      <c r="I267" s="127" t="s">
        <v>1900</v>
      </c>
      <c r="J267" s="126" t="s">
        <v>69</v>
      </c>
      <c r="K267" s="127" t="s">
        <v>1901</v>
      </c>
      <c r="L267" s="128"/>
      <c r="M267" s="135">
        <v>700000</v>
      </c>
      <c r="N267" s="131" t="s">
        <v>1902</v>
      </c>
      <c r="O267" s="124" t="s">
        <v>1974</v>
      </c>
    </row>
  </sheetData>
  <sortState xmlns:xlrd2="http://schemas.microsoft.com/office/spreadsheetml/2017/richdata2" ref="A3:P257">
    <sortCondition ref="G3:G257"/>
  </sortState>
  <phoneticPr fontId="6" type="noConversion"/>
  <conditionalFormatting sqref="M3:M267">
    <cfRule type="cellIs" dxfId="29" priority="2" operator="greaterThan">
      <formula>1000000</formula>
    </cfRule>
    <cfRule type="cellIs" dxfId="28" priority="3" operator="equal">
      <formula>"Rp1000000"</formula>
    </cfRule>
    <cfRule type="cellIs" dxfId="27" priority="4" operator="greaterThan">
      <formula>"Rp1000000"</formula>
    </cfRule>
  </conditionalFormatting>
  <conditionalFormatting sqref="O2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3:O26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5</vt:i4>
      </vt:variant>
    </vt:vector>
  </HeadingPairs>
  <TitlesOfParts>
    <vt:vector size="25" baseType="lpstr">
      <vt:lpstr>KURSI (KR) </vt:lpstr>
      <vt:lpstr>MEJA (MJ)</vt:lpstr>
      <vt:lpstr>TV </vt:lpstr>
      <vt:lpstr>LEMARI (LM)</vt:lpstr>
      <vt:lpstr>AC, BOX &amp; OTHER </vt:lpstr>
      <vt:lpstr>KODE BARANG 001</vt:lpstr>
      <vt:lpstr>ALL </vt:lpstr>
      <vt:lpstr>MEJA</vt:lpstr>
      <vt:lpstr>KURSI</vt:lpstr>
      <vt:lpstr>KURSI (2)</vt:lpstr>
      <vt:lpstr>Sheet1</vt:lpstr>
      <vt:lpstr>LEMARI</vt:lpstr>
      <vt:lpstr>AC</vt:lpstr>
      <vt:lpstr>JAM</vt:lpstr>
      <vt:lpstr>TV</vt:lpstr>
      <vt:lpstr>BOX</vt:lpstr>
      <vt:lpstr>ART</vt:lpstr>
      <vt:lpstr>MOBIL</vt:lpstr>
      <vt:lpstr>OTHER</vt:lpstr>
      <vt:lpstr>Sheet2</vt:lpstr>
      <vt:lpstr>'AC, BOX &amp; OTHER '!Print_Area</vt:lpstr>
      <vt:lpstr>'ALL '!Print_Area</vt:lpstr>
      <vt:lpstr>'KODE BARANG 001'!Print_Area</vt:lpstr>
      <vt:lpstr>'KURSI (KR) '!Print_Area</vt:lpstr>
      <vt:lpstr>'MEJA (MJ)'!Print_Area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Bonecom Tricom</dc:creator>
  <cp:lastModifiedBy>Bonecom Tricom</cp:lastModifiedBy>
  <cp:lastPrinted>2025-03-12T01:18:38Z</cp:lastPrinted>
  <dcterms:created xsi:type="dcterms:W3CDTF">2022-10-24T02:32:16Z</dcterms:created>
  <dcterms:modified xsi:type="dcterms:W3CDTF">2025-07-11T02:40:52Z</dcterms:modified>
</cp:coreProperties>
</file>